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worksheets/sheet26.xml" ContentType="application/vnd.openxmlformats-officedocument.spreadsheetml.worksheet+xml"/>
  <Override PartName="/xl/drawings/drawing13.xml" ContentType="application/vnd.openxmlformats-officedocument.drawing+xml"/>
  <Override PartName="/xl/worksheets/sheet27.xml" ContentType="application/vnd.openxmlformats-officedocument.spreadsheetml.worksheet+xml"/>
  <Override PartName="/xl/drawings/drawing14.xml" ContentType="application/vnd.openxmlformats-officedocument.drawing+xml"/>
  <Override PartName="/xl/worksheets/sheet28.xml" ContentType="application/vnd.openxmlformats-officedocument.spreadsheetml.worksheet+xml"/>
  <Override PartName="/xl/drawings/drawing15.xml" ContentType="application/vnd.openxmlformats-officedocument.drawing+xml"/>
  <Override PartName="/xl/worksheets/sheet29.xml" ContentType="application/vnd.openxmlformats-officedocument.spreadsheetml.worksheet+xml"/>
  <Override PartName="/xl/drawings/drawing16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7.xml" ContentType="application/vnd.openxmlformats-officedocument.drawing+xml"/>
  <Override PartName="/xl/worksheets/sheet33.xml" ContentType="application/vnd.openxmlformats-officedocument.spreadsheetml.worksheet+xml"/>
  <Override PartName="/xl/drawings/drawing18.xml" ContentType="application/vnd.openxmlformats-officedocument.drawing+xml"/>
  <Override PartName="/xl/worksheets/sheet34.xml" ContentType="application/vnd.openxmlformats-officedocument.spreadsheetml.worksheet+xml"/>
  <Override PartName="/xl/drawings/drawing19.xml" ContentType="application/vnd.openxmlformats-officedocument.drawing+xml"/>
  <Override PartName="/xl/worksheets/sheet35.xml" ContentType="application/vnd.openxmlformats-officedocument.spreadsheetml.worksheet+xml"/>
  <Override PartName="/xl/drawings/drawing20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21.xml" ContentType="application/vnd.openxmlformats-officedocument.drawing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drawings/drawing22.xml" ContentType="application/vnd.openxmlformats-officedocument.drawing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drawings/drawing23.xml" ContentType="application/vnd.openxmlformats-officedocument.drawing+xml"/>
  <Override PartName="/xl/worksheets/sheet46.xml" ContentType="application/vnd.openxmlformats-officedocument.spreadsheetml.worksheet+xml"/>
  <Override PartName="/xl/drawings/drawing24.xml" ContentType="application/vnd.openxmlformats-officedocument.drawing+xml"/>
  <Override PartName="/xl/worksheets/sheet47.xml" ContentType="application/vnd.openxmlformats-officedocument.spreadsheetml.worksheet+xml"/>
  <Override PartName="/xl/drawings/drawing25.xml" ContentType="application/vnd.openxmlformats-officedocument.drawing+xml"/>
  <Override PartName="/xl/worksheets/sheet48.xml" ContentType="application/vnd.openxmlformats-officedocument.spreadsheetml.worksheet+xml"/>
  <Override PartName="/xl/drawings/drawing26.xml" ContentType="application/vnd.openxmlformats-officedocument.drawing+xml"/>
  <Override PartName="/xl/worksheets/sheet49.xml" ContentType="application/vnd.openxmlformats-officedocument.spreadsheetml.worksheet+xml"/>
  <Override PartName="/xl/drawings/drawing27.xml" ContentType="application/vnd.openxmlformats-officedocument.drawing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80" yWindow="2730" windowWidth="9285" windowHeight="5355" tabRatio="595" firstSheet="42" activeTab="48"/>
  </bookViews>
  <sheets>
    <sheet name="17.1.1.1" sheetId="1" r:id="rId1"/>
    <sheet name="17.1.1.2" sheetId="2" r:id="rId2"/>
    <sheet name="17.1.1.3" sheetId="3" r:id="rId3"/>
    <sheet name="17.1.1.4" sheetId="4" r:id="rId4"/>
    <sheet name="17.1.2.1" sheetId="5" r:id="rId5"/>
    <sheet name="17.1.2.2" sheetId="6" r:id="rId6"/>
    <sheet name="17.1.2.3" sheetId="7" r:id="rId7"/>
    <sheet name="17.1.2.4" sheetId="8" r:id="rId8"/>
    <sheet name="17.1.2.5" sheetId="9" r:id="rId9"/>
    <sheet name="17.1.3.1" sheetId="10" r:id="rId10"/>
    <sheet name="17.1.3.2" sheetId="11" r:id="rId11"/>
    <sheet name="17.1.3.3" sheetId="12" r:id="rId12"/>
    <sheet name="17.1.3.4" sheetId="13" r:id="rId13"/>
    <sheet name="17.1.3.5" sheetId="14" r:id="rId14"/>
    <sheet name="17.1.4" sheetId="15" r:id="rId15"/>
    <sheet name="17.1.5" sheetId="16" r:id="rId16"/>
    <sheet name="17.1.6.1" sheetId="17" r:id="rId17"/>
    <sheet name="17.1.6.2" sheetId="18" r:id="rId18"/>
    <sheet name="17.1.6.3" sheetId="19" r:id="rId19"/>
    <sheet name="17.1.6.4" sheetId="20" r:id="rId20"/>
    <sheet name="17.1.6.5" sheetId="21" r:id="rId21"/>
    <sheet name="17.1.6.6" sheetId="22" r:id="rId22"/>
    <sheet name="17.2.1.1" sheetId="23" r:id="rId23"/>
    <sheet name="17.2.1.2" sheetId="24" r:id="rId24"/>
    <sheet name="17.2.1.3" sheetId="25" r:id="rId25"/>
    <sheet name="17.2.2.1" sheetId="26" r:id="rId26"/>
    <sheet name="17.2.2.2" sheetId="27" r:id="rId27"/>
    <sheet name="17.2.2.3" sheetId="28" r:id="rId28"/>
    <sheet name="17.2.3" sheetId="29" r:id="rId29"/>
    <sheet name="17.2.4.1" sheetId="30" r:id="rId30"/>
    <sheet name="17.2.4.2" sheetId="31" r:id="rId31"/>
    <sheet name="17.2.5" sheetId="32" r:id="rId32"/>
    <sheet name="17.2.6" sheetId="33" r:id="rId33"/>
    <sheet name="17.2.7.1" sheetId="34" r:id="rId34"/>
    <sheet name="17.2.7.2" sheetId="35" r:id="rId35"/>
    <sheet name="17.2.8.1" sheetId="36" r:id="rId36"/>
    <sheet name="17.2.8.2" sheetId="37" r:id="rId37"/>
    <sheet name="17.2.9" sheetId="38" r:id="rId38"/>
    <sheet name="17.2.10" sheetId="39" r:id="rId39"/>
    <sheet name="17.3.1" sheetId="40" r:id="rId40"/>
    <sheet name="17.3.2" sheetId="41" r:id="rId41"/>
    <sheet name="17.3.3" sheetId="42" r:id="rId42"/>
    <sheet name="17.3.4" sheetId="43" r:id="rId43"/>
    <sheet name="17.3.5" sheetId="44" r:id="rId44"/>
    <sheet name="17.4.1" sheetId="45" r:id="rId45"/>
    <sheet name="17.4.2.1" sheetId="46" r:id="rId46"/>
    <sheet name="17.4.2.2" sheetId="47" r:id="rId47"/>
    <sheet name="17.4.3.1" sheetId="48" r:id="rId48"/>
    <sheet name="17.4.3.2" sheetId="49" r:id="rId49"/>
    <sheet name="17.4.4" sheetId="50" r:id="rId50"/>
    <sheet name="17.4.5" sheetId="51" r:id="rId51"/>
  </sheets>
  <externalReferences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\A" localSheetId="0">'17.1.1.1'!#REF!</definedName>
    <definedName name="\A" localSheetId="1">'17.1.1.2'!#REF!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'17.1.4'!#REF!</definedName>
    <definedName name="\A" localSheetId="15">'17.1.5'!#REF!</definedName>
    <definedName name="\A" localSheetId="16">'17.1.6.1'!#REF!</definedName>
    <definedName name="\A" localSheetId="17">'17.1.6.2'!#REF!</definedName>
    <definedName name="\A" localSheetId="18">'17.1.6.3'!#REF!</definedName>
    <definedName name="\A" localSheetId="19">'17.1.6.4'!#REF!</definedName>
    <definedName name="\A" localSheetId="20">'17.1.6.5'!#REF!</definedName>
    <definedName name="\A" localSheetId="21">'17.1.6.6'!#REF!</definedName>
    <definedName name="\A" localSheetId="34">#REF!</definedName>
    <definedName name="\A" localSheetId="45">'[21]34.3'!#REF!</definedName>
    <definedName name="\A" localSheetId="46">'17.4.2.2'!#REF!</definedName>
    <definedName name="\A" localSheetId="47">'17.4.3.1'!#REF!</definedName>
    <definedName name="\A" localSheetId="48">'17.4.3.2'!#REF!</definedName>
    <definedName name="\A">#REF!</definedName>
    <definedName name="\B" localSheetId="2">#REF!</definedName>
    <definedName name="\B">#REF!</definedName>
    <definedName name="\C" localSheetId="0">'17.1.1.1'!#REF!</definedName>
    <definedName name="\C" localSheetId="1">'17.1.1.2'!#REF!</definedName>
    <definedName name="\C" localSheetId="2">#REF!</definedName>
    <definedName name="\C" localSheetId="3">#REF!</definedName>
    <definedName name="\C" localSheetId="14">'17.1.4'!#REF!</definedName>
    <definedName name="\C" localSheetId="15">'17.1.5'!#REF!</definedName>
    <definedName name="\C" localSheetId="16">'17.1.6.1'!#REF!</definedName>
    <definedName name="\C" localSheetId="17">'17.1.6.2'!#REF!</definedName>
    <definedName name="\C" localSheetId="18">'17.1.6.3'!#REF!</definedName>
    <definedName name="\C" localSheetId="19">'17.1.6.4'!#REF!</definedName>
    <definedName name="\C" localSheetId="20">'17.1.6.5'!#REF!</definedName>
    <definedName name="\C" localSheetId="21">'17.1.6.6'!#REF!</definedName>
    <definedName name="\C" localSheetId="34">#REF!</definedName>
    <definedName name="\C" localSheetId="45">'[21]34.3'!#REF!</definedName>
    <definedName name="\C" localSheetId="46">'17.4.2.2'!#REF!</definedName>
    <definedName name="\C" localSheetId="47">'17.4.3.1'!#REF!</definedName>
    <definedName name="\C" localSheetId="48">'17.4.3.2'!#REF!</definedName>
    <definedName name="\C">#REF!</definedName>
    <definedName name="\D" localSheetId="2">'[12]19.11-12'!$B$51</definedName>
    <definedName name="\D">'[3]19.11-12'!$B$51</definedName>
    <definedName name="\G" localSheetId="0">'17.1.1.1'!#REF!</definedName>
    <definedName name="\G" localSheetId="1">'17.1.1.2'!#REF!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10">#REF!</definedName>
    <definedName name="\G" localSheetId="11">#REF!</definedName>
    <definedName name="\G" localSheetId="12">#REF!</definedName>
    <definedName name="\G" localSheetId="13">#REF!</definedName>
    <definedName name="\G" localSheetId="14">'17.1.4'!#REF!</definedName>
    <definedName name="\G" localSheetId="15">'17.1.5'!#REF!</definedName>
    <definedName name="\G" localSheetId="16">'17.1.6.1'!#REF!</definedName>
    <definedName name="\G" localSheetId="17">'17.1.6.2'!#REF!</definedName>
    <definedName name="\G" localSheetId="18">'17.1.6.3'!#REF!</definedName>
    <definedName name="\G" localSheetId="19">'17.1.6.4'!#REF!</definedName>
    <definedName name="\G" localSheetId="20">'17.1.6.5'!#REF!</definedName>
    <definedName name="\G" localSheetId="21">'17.1.6.6'!#REF!</definedName>
    <definedName name="\G" localSheetId="34">#REF!</definedName>
    <definedName name="\G" localSheetId="45">'[21]34.3'!#REF!</definedName>
    <definedName name="\G" localSheetId="46">'17.4.2.2'!#REF!</definedName>
    <definedName name="\G" localSheetId="47">'17.4.3.1'!#REF!</definedName>
    <definedName name="\G" localSheetId="48">'17.4.3.2'!#REF!</definedName>
    <definedName name="\G">#REF!</definedName>
    <definedName name="\I" localSheetId="2">#REF!</definedName>
    <definedName name="\I" localSheetId="46">'17.4.2.2'!#REF!</definedName>
    <definedName name="\I" localSheetId="47">'17.4.3.1'!#REF!</definedName>
    <definedName name="\I" localSheetId="48">'17.4.3.2'!#REF!</definedName>
    <definedName name="\I">#REF!</definedName>
    <definedName name="\L" localSheetId="2">'[12]19.11-12'!$B$53</definedName>
    <definedName name="\L" localSheetId="46">'17.4.2.2'!#REF!</definedName>
    <definedName name="\L" localSheetId="47">'17.4.3.1'!#REF!</definedName>
    <definedName name="\L" localSheetId="48">'17.4.3.2'!#REF!</definedName>
    <definedName name="\L">'[3]19.11-12'!$B$53</definedName>
    <definedName name="\M" localSheetId="34">#REF!</definedName>
    <definedName name="\M">#REF!</definedName>
    <definedName name="\N" localSheetId="2">#REF!</definedName>
    <definedName name="\N" localSheetId="18">'17.1.6.3'!#REF!</definedName>
    <definedName name="\N" localSheetId="19">'17.1.6.4'!#REF!</definedName>
    <definedName name="\N" localSheetId="34">#REF!</definedName>
    <definedName name="\N" localSheetId="45">'[21]34.5'!#REF!</definedName>
    <definedName name="\N" localSheetId="46">'17.4.2.2'!#REF!</definedName>
    <definedName name="\N" localSheetId="47">'17.4.3.1'!#REF!</definedName>
    <definedName name="\N" localSheetId="48">'17.4.3.2'!#REF!</definedName>
    <definedName name="\N">#REF!</definedName>
    <definedName name="\Q" localSheetId="34">#REF!</definedName>
    <definedName name="\Q">#REF!</definedName>
    <definedName name="\S" localSheetId="34">#REF!</definedName>
    <definedName name="\S">#REF!</definedName>
    <definedName name="\T" localSheetId="2">'[10]GANADE10'!$B$90</definedName>
    <definedName name="\T" localSheetId="34">#REF!</definedName>
    <definedName name="\T">#REF!</definedName>
    <definedName name="\x">'[18]Arlleg01'!$IR$8190</definedName>
    <definedName name="\z">'[18]Arlleg01'!$IR$8190</definedName>
    <definedName name="__123Graph_A" localSheetId="2" hidden="1">'[12]19.14-15'!$B$34:$B$37</definedName>
    <definedName name="__123Graph_A" hidden="1">'[3]19.14-15'!$B$34:$B$37</definedName>
    <definedName name="__123Graph_ACurrent" localSheetId="2" hidden="1">'[12]19.14-15'!$B$34:$B$37</definedName>
    <definedName name="__123Graph_ACurrent" hidden="1">'[3]19.14-15'!$B$34:$B$37</definedName>
    <definedName name="__123Graph_AGrßfico1" localSheetId="2" hidden="1">'[12]19.14-15'!$B$34:$B$37</definedName>
    <definedName name="__123Graph_AGrßfico1" hidden="1">'[3]19.14-15'!$B$34:$B$37</definedName>
    <definedName name="__123Graph_B" localSheetId="2" hidden="1">'[9]p122'!#REF!</definedName>
    <definedName name="__123Graph_B" hidden="1">'[1]p122'!#REF!</definedName>
    <definedName name="__123Graph_BCurrent" localSheetId="2" hidden="1">'[12]19.14-15'!#REF!</definedName>
    <definedName name="__123Graph_BCurrent" hidden="1">'[3]19.14-15'!#REF!</definedName>
    <definedName name="__123Graph_BGrßfico1" localSheetId="2" hidden="1">'[12]19.14-15'!#REF!</definedName>
    <definedName name="__123Graph_BGrßfico1" hidden="1">'[3]19.14-15'!#REF!</definedName>
    <definedName name="__123Graph_C" localSheetId="2" hidden="1">'[12]19.14-15'!$C$34:$C$37</definedName>
    <definedName name="__123Graph_C" hidden="1">'[3]19.14-15'!$C$34:$C$37</definedName>
    <definedName name="__123Graph_CCurrent" localSheetId="2" hidden="1">'[12]19.14-15'!$C$34:$C$37</definedName>
    <definedName name="__123Graph_CCurrent" hidden="1">'[3]19.14-15'!$C$34:$C$37</definedName>
    <definedName name="__123Graph_CGrßfico1" localSheetId="2" hidden="1">'[12]19.14-15'!$C$34:$C$37</definedName>
    <definedName name="__123Graph_CGrßfico1" hidden="1">'[3]19.14-15'!$C$34:$C$37</definedName>
    <definedName name="__123Graph_D" localSheetId="2" hidden="1">'[9]p122'!#REF!</definedName>
    <definedName name="__123Graph_D" hidden="1">'[1]p122'!#REF!</definedName>
    <definedName name="__123Graph_DCurrent" localSheetId="2" hidden="1">'[12]19.14-15'!#REF!</definedName>
    <definedName name="__123Graph_DCurrent" hidden="1">'[3]19.14-15'!#REF!</definedName>
    <definedName name="__123Graph_DGrßfico1" localSheetId="2" hidden="1">'[12]19.14-15'!#REF!</definedName>
    <definedName name="__123Graph_DGrßfico1" hidden="1">'[3]19.14-15'!#REF!</definedName>
    <definedName name="__123Graph_E" localSheetId="2" hidden="1">'[12]19.14-15'!$D$34:$D$37</definedName>
    <definedName name="__123Graph_E" hidden="1">'[3]19.14-15'!$D$34:$D$37</definedName>
    <definedName name="__123Graph_ECurrent" localSheetId="2" hidden="1">'[12]19.14-15'!$D$34:$D$37</definedName>
    <definedName name="__123Graph_ECurrent" hidden="1">'[3]19.14-15'!$D$34:$D$37</definedName>
    <definedName name="__123Graph_EGrßfico1" localSheetId="2" hidden="1">'[12]19.14-15'!$D$34:$D$37</definedName>
    <definedName name="__123Graph_EGrßfico1" hidden="1">'[3]19.14-15'!$D$34:$D$37</definedName>
    <definedName name="__123Graph_F" localSheetId="2" hidden="1">'[9]p122'!#REF!</definedName>
    <definedName name="__123Graph_F" hidden="1">'[1]p122'!#REF!</definedName>
    <definedName name="__123Graph_FCurrent" localSheetId="2" hidden="1">'[12]19.14-15'!#REF!</definedName>
    <definedName name="__123Graph_FCurrent" hidden="1">'[3]19.14-15'!#REF!</definedName>
    <definedName name="__123Graph_FGrßfico1" localSheetId="2" hidden="1">'[12]19.14-15'!#REF!</definedName>
    <definedName name="__123Graph_FGrßfico1" hidden="1">'[3]19.14-15'!#REF!</definedName>
    <definedName name="__123Graph_X" localSheetId="2" hidden="1">'[9]p122'!#REF!</definedName>
    <definedName name="__123Graph_X" hidden="1">'[1]p122'!#REF!</definedName>
    <definedName name="__123Graph_XCurrent" localSheetId="2" hidden="1">'[12]19.14-15'!#REF!</definedName>
    <definedName name="__123Graph_XCurrent" hidden="1">'[3]19.14-15'!#REF!</definedName>
    <definedName name="__123Graph_XGrßfico1" localSheetId="2" hidden="1">'[12]19.14-15'!#REF!</definedName>
    <definedName name="__123Graph_XGrßfico1" hidden="1">'[3]19.14-15'!#REF!</definedName>
    <definedName name="_Dist_Values" localSheetId="34" hidden="1">#REF!</definedName>
    <definedName name="_Dist_Values" hidden="1">#REF!</definedName>
    <definedName name="a">'[8]3.1'!#REF!</definedName>
    <definedName name="A_impresión_IM" localSheetId="2">#REF!</definedName>
    <definedName name="A_impresión_IM">#REF!</definedName>
    <definedName name="alk" localSheetId="2">'[12]19.11-12'!$B$53</definedName>
    <definedName name="alk">'[3]19.11-12'!$B$53</definedName>
    <definedName name="AÑOSEÑA" localSheetId="34">#REF!</definedName>
    <definedName name="AÑOSEÑA">#REF!</definedName>
    <definedName name="_xlnm.Print_Area" localSheetId="0">'17.1.1.1'!$A$1:$H$40</definedName>
    <definedName name="_xlnm.Print_Area" localSheetId="1">'17.1.1.2'!$A$1:$H$35</definedName>
    <definedName name="_xlnm.Print_Area" localSheetId="2">'17.1.1.3'!$A$1:$L$87</definedName>
    <definedName name="_xlnm.Print_Area" localSheetId="3">'17.1.1.4'!$A$1:$L$33</definedName>
    <definedName name="_xlnm.Print_Area" localSheetId="4">'17.1.2.1'!$A$1:$G$20</definedName>
    <definedName name="_xlnm.Print_Area" localSheetId="5">'17.1.2.2'!$A$1:$H$46</definedName>
    <definedName name="_xlnm.Print_Area" localSheetId="6">'17.1.2.3'!$A$1:$K$58</definedName>
    <definedName name="_xlnm.Print_Area" localSheetId="7">'17.1.2.4'!$A$1:$K$45</definedName>
    <definedName name="_xlnm.Print_Area" localSheetId="8">'17.1.2.5'!$A$1:$J$45</definedName>
    <definedName name="_xlnm.Print_Area" localSheetId="9">'17.1.3.1'!$A$1:$G$22</definedName>
    <definedName name="_xlnm.Print_Area" localSheetId="10">'17.1.3.2'!$A$1:$H$44</definedName>
    <definedName name="_xlnm.Print_Area" localSheetId="11">'17.1.3.3'!$A$1:$K$45</definedName>
    <definedName name="_xlnm.Print_Area" localSheetId="12">'17.1.3.4'!$A$1:$L$21</definedName>
    <definedName name="_xlnm.Print_Area" localSheetId="13">'17.1.3.5'!$A$1:$J$45</definedName>
    <definedName name="_xlnm.Print_Area" localSheetId="14">'17.1.4'!$A$1:$H$54</definedName>
    <definedName name="_xlnm.Print_Area" localSheetId="15">'17.1.5'!$A$1:$J$24</definedName>
    <definedName name="_xlnm.Print_Area" localSheetId="16">'17.1.6.1'!$A$1:$F$22</definedName>
    <definedName name="_xlnm.Print_Area" localSheetId="17">'17.1.6.2'!$A$1:$K$58</definedName>
    <definedName name="_xlnm.Print_Area" localSheetId="18">'17.1.6.3'!$A$1:$I$40</definedName>
    <definedName name="_xlnm.Print_Area" localSheetId="19">'17.1.6.4'!$A$1:$I$39</definedName>
    <definedName name="_xlnm.Print_Area" localSheetId="20">'17.1.6.5'!$A$1:$K$46</definedName>
    <definedName name="_xlnm.Print_Area" localSheetId="21">'17.1.6.6'!$A$1:$K$46</definedName>
    <definedName name="_xlnm.Print_Area" localSheetId="22">'17.2.1.1'!$A$1:$G$63</definedName>
    <definedName name="_xlnm.Print_Area" localSheetId="23">'17.2.1.2'!$A$1:$G$50</definedName>
    <definedName name="_xlnm.Print_Area" localSheetId="24">'17.2.1.3'!$A$1:$G$64</definedName>
    <definedName name="_xlnm.Print_Area" localSheetId="38">'17.2.10'!$A$1:$G$44</definedName>
    <definedName name="_xlnm.Print_Area" localSheetId="25">'17.2.2.1'!$A$1:$N$54</definedName>
    <definedName name="_xlnm.Print_Area" localSheetId="26">'17.2.2.2'!$A$1:$N$55</definedName>
    <definedName name="_xlnm.Print_Area" localSheetId="27">'17.2.2.3'!$A$1:$N$53</definedName>
    <definedName name="_xlnm.Print_Area" localSheetId="28">'17.2.3'!$A$1:$I$50</definedName>
    <definedName name="_xlnm.Print_Area" localSheetId="29">'17.2.4.1'!$A$1:$M$57</definedName>
    <definedName name="_xlnm.Print_Area" localSheetId="30">'17.2.4.2'!$A$1:$K$53</definedName>
    <definedName name="_xlnm.Print_Area" localSheetId="31">'17.2.5'!$A$1:$J$50</definedName>
    <definedName name="_xlnm.Print_Area" localSheetId="32">'17.2.6'!$A$1:$G$52</definedName>
    <definedName name="_xlnm.Print_Area" localSheetId="33">'17.2.7.1'!$A$1:$R$90</definedName>
    <definedName name="_xlnm.Print_Area" localSheetId="34">'17.2.7.2'!$A$1:$Q$90</definedName>
    <definedName name="_xlnm.Print_Area" localSheetId="35">'17.2.8.1'!$A$1:$K$55</definedName>
    <definedName name="_xlnm.Print_Area" localSheetId="37">'17.2.9'!$A$1:$F$79</definedName>
    <definedName name="_xlnm.Print_Area" localSheetId="39">'17.3.1'!$A$1:$P$29</definedName>
    <definedName name="_xlnm.Print_Area" localSheetId="40">'17.3.2'!$A$1:$K$79</definedName>
    <definedName name="_xlnm.Print_Area" localSheetId="41">'17.3.3'!$A$1:$I$80</definedName>
    <definedName name="_xlnm.Print_Area" localSheetId="42">'17.3.4'!$A$1:$I$79</definedName>
    <definedName name="_xlnm.Print_Area" localSheetId="43">'17.3.5'!$A$1:$K$80</definedName>
    <definedName name="_xlnm.Print_Area" localSheetId="44">'17.4.1'!$A$1:$E$49</definedName>
    <definedName name="_xlnm.Print_Area" localSheetId="45">'17.4.2.1'!$A$1:$H$64</definedName>
    <definedName name="_xlnm.Print_Area" localSheetId="46">'17.4.2.2'!$A$1:$E$43</definedName>
    <definedName name="_xlnm.Print_Area" localSheetId="47">'17.4.3.1'!$A$1:$H$44</definedName>
    <definedName name="_xlnm.Print_Area" localSheetId="48">'17.4.3.2'!$A$1:$H$40</definedName>
    <definedName name="_xlnm.Print_Area" localSheetId="49">'17.4.4'!$A$1:$H$27</definedName>
    <definedName name="_xlnm.Print_Area" localSheetId="50">'17.4.5'!$A$1:$J$42</definedName>
    <definedName name="balan.xls" hidden="1">'[17]7.24'!$D$6:$D$27</definedName>
    <definedName name="BUSCARC" localSheetId="34">#REF!</definedName>
    <definedName name="BUSCARC">#REF!</definedName>
    <definedName name="BUSCARG" localSheetId="34">#REF!</definedName>
    <definedName name="BUSCARG">#REF!</definedName>
    <definedName name="CARGA" localSheetId="34">#REF!</definedName>
    <definedName name="CARGA">#REF!</definedName>
    <definedName name="CHEQUEO" localSheetId="34">#REF!</definedName>
    <definedName name="CHEQUEO">#REF!</definedName>
    <definedName name="CODCULT" localSheetId="34">#REF!</definedName>
    <definedName name="CODCULT">#REF!</definedName>
    <definedName name="CODGRUP" localSheetId="34">#REF!</definedName>
    <definedName name="CODGRUP">#REF!</definedName>
    <definedName name="COSECHA" localSheetId="34">#REF!</definedName>
    <definedName name="COSECHA">#REF!</definedName>
    <definedName name="CUAD" localSheetId="34">#REF!</definedName>
    <definedName name="CUAD">#REF!</definedName>
    <definedName name="CUADRO" localSheetId="34">#REF!</definedName>
    <definedName name="CUADRO">#REF!</definedName>
    <definedName name="CULTSEÑA" localSheetId="34">#REF!</definedName>
    <definedName name="CULTSEÑA">#REF!</definedName>
    <definedName name="DECENA" localSheetId="34">#REF!</definedName>
    <definedName name="DECENA">#REF!</definedName>
    <definedName name="DESCARGA" localSheetId="34">#REF!</definedName>
    <definedName name="DESCARGA">#REF!</definedName>
    <definedName name="DESTINO" localSheetId="34">#REF!</definedName>
    <definedName name="DESTINO">#REF!</definedName>
    <definedName name="EXPORTAR" localSheetId="34">#REF!</definedName>
    <definedName name="EXPORTAR">#REF!</definedName>
    <definedName name="FILA" localSheetId="34">#REF!</definedName>
    <definedName name="FILA">#REF!</definedName>
    <definedName name="GRUPSEÑA" localSheetId="34">#REF!</definedName>
    <definedName name="GRUPSEÑA">#REF!</definedName>
    <definedName name="GUION" localSheetId="2">#REF!</definedName>
    <definedName name="GUION">#REF!</definedName>
    <definedName name="hgvnhgj">'[8]3.1'!#REF!</definedName>
    <definedName name="IMP" localSheetId="34">#REF!</definedName>
    <definedName name="IMP">#REF!</definedName>
    <definedName name="IMPR" localSheetId="34">#REF!</definedName>
    <definedName name="IMPR">#REF!</definedName>
    <definedName name="IMPRIMIR" localSheetId="34">#REF!</definedName>
    <definedName name="IMPRIMIR">#REF!</definedName>
    <definedName name="Imprimir_área_IM" localSheetId="2">#REF!</definedName>
    <definedName name="Imprimir_área_IM" localSheetId="14">#REF!</definedName>
    <definedName name="Imprimir_área_IM" localSheetId="15">#REF!</definedName>
    <definedName name="Imprimir_área_IM" localSheetId="16">'17.1.6.1'!$B$7</definedName>
    <definedName name="Imprimir_área_IM" localSheetId="17">'17.1.6.2'!#REF!</definedName>
    <definedName name="Imprimir_área_IM" localSheetId="18">#REF!</definedName>
    <definedName name="Imprimir_área_IM" localSheetId="19">#REF!</definedName>
    <definedName name="Imprimir_área_IM" localSheetId="20">'17.1.6.5'!#REF!</definedName>
    <definedName name="Imprimir_área_IM" localSheetId="46">'17.4.2.2'!#REF!</definedName>
    <definedName name="Imprimir_área_IM" localSheetId="47">'17.4.3.1'!#REF!</definedName>
    <definedName name="Imprimir_área_IM" localSheetId="48">'17.4.3.2'!#REF!</definedName>
    <definedName name="Imprimir_área_IM">'17.1.6.6'!$A$3:$A$42</definedName>
    <definedName name="kk" hidden="1">'[20]19.14-15'!#REF!</definedName>
    <definedName name="kkjkj">#REF!</definedName>
    <definedName name="l">'[8]3.1'!#REF!</definedName>
    <definedName name="LISTAS" localSheetId="34">#REF!</definedName>
    <definedName name="LISTAS">#REF!</definedName>
    <definedName name="MENSAJE" localSheetId="34">#REF!</definedName>
    <definedName name="MENSAJE">#REF!</definedName>
    <definedName name="MENU" localSheetId="34">#REF!</definedName>
    <definedName name="MENU">#REF!</definedName>
    <definedName name="NOMCULT" localSheetId="34">#REF!</definedName>
    <definedName name="NOMCULT">#REF!</definedName>
    <definedName name="NOMGRUP" localSheetId="34">#REF!</definedName>
    <definedName name="NOMGRUP">#REF!</definedName>
    <definedName name="p421" localSheetId="2">'[13]CARNE1'!$B$44</definedName>
    <definedName name="p421">'[4]CARNE1'!$B$44</definedName>
    <definedName name="p431" localSheetId="2" hidden="1">'[13]CARNE7'!$G$11:$G$93</definedName>
    <definedName name="p431" hidden="1">'[4]CARNE7'!$G$11:$G$93</definedName>
    <definedName name="p7" hidden="1">'[20]19.14-15'!#REF!</definedName>
    <definedName name="PEP" localSheetId="2">'[14]GANADE1'!$B$79</definedName>
    <definedName name="PEP">'[5]GANADE1'!$B$79</definedName>
    <definedName name="PEP1" localSheetId="2">'[15]19.11-12'!$B$51</definedName>
    <definedName name="PEP1">'[6]19.11-12'!$B$51</definedName>
    <definedName name="PEP2" localSheetId="2">'[14]GANADE1'!$B$75</definedName>
    <definedName name="PEP2">'[5]GANADE1'!$B$75</definedName>
    <definedName name="PEP3" localSheetId="2">'[15]19.11-12'!$B$53</definedName>
    <definedName name="PEP3">'[6]19.11-12'!$B$53</definedName>
    <definedName name="PEP4" localSheetId="2" hidden="1">'[15]19.14-15'!$B$34:$B$37</definedName>
    <definedName name="PEP4" hidden="1">'[6]19.14-15'!$B$34:$B$37</definedName>
    <definedName name="PP1" localSheetId="2">'[14]GANADE1'!$B$77</definedName>
    <definedName name="PP1">'[5]GANADE1'!$B$77</definedName>
    <definedName name="PP10" localSheetId="2" hidden="1">'[15]19.14-15'!$C$34:$C$37</definedName>
    <definedName name="PP10" hidden="1">'[6]19.14-15'!$C$34:$C$37</definedName>
    <definedName name="PP11" localSheetId="2" hidden="1">'[15]19.14-15'!$C$34:$C$37</definedName>
    <definedName name="PP11" hidden="1">'[6]19.14-15'!$C$34:$C$37</definedName>
    <definedName name="PP12" localSheetId="2" hidden="1">'[15]19.14-15'!$C$34:$C$37</definedName>
    <definedName name="PP12" hidden="1">'[6]19.14-15'!$C$34:$C$37</definedName>
    <definedName name="PP13" localSheetId="2" hidden="1">'[15]19.14-15'!#REF!</definedName>
    <definedName name="PP13" hidden="1">'[6]19.14-15'!#REF!</definedName>
    <definedName name="PP14" localSheetId="2" hidden="1">'[15]19.14-15'!#REF!</definedName>
    <definedName name="PP14" hidden="1">'[6]19.14-15'!#REF!</definedName>
    <definedName name="PP15" localSheetId="2" hidden="1">'[15]19.14-15'!#REF!</definedName>
    <definedName name="PP15" hidden="1">'[6]19.14-15'!#REF!</definedName>
    <definedName name="PP16" localSheetId="2" hidden="1">'[15]19.14-15'!$D$34:$D$37</definedName>
    <definedName name="PP16" hidden="1">'[6]19.14-15'!$D$34:$D$37</definedName>
    <definedName name="PP17" localSheetId="2" hidden="1">'[15]19.14-15'!$D$34:$D$37</definedName>
    <definedName name="PP17" hidden="1">'[6]19.14-15'!$D$34:$D$37</definedName>
    <definedName name="pp18" localSheetId="2" hidden="1">'[15]19.14-15'!$D$34:$D$37</definedName>
    <definedName name="pp18" hidden="1">'[6]19.14-15'!$D$34:$D$37</definedName>
    <definedName name="pp19" localSheetId="2" hidden="1">'[15]19.14-15'!#REF!</definedName>
    <definedName name="pp19" hidden="1">'[6]19.14-15'!#REF!</definedName>
    <definedName name="PP2" localSheetId="2">'[15]19.22'!#REF!</definedName>
    <definedName name="PP2">'[6]19.22'!#REF!</definedName>
    <definedName name="PP20" localSheetId="2" hidden="1">'[15]19.14-15'!#REF!</definedName>
    <definedName name="PP20" hidden="1">'[6]19.14-15'!#REF!</definedName>
    <definedName name="PP21" localSheetId="2" hidden="1">'[15]19.14-15'!#REF!</definedName>
    <definedName name="PP21" hidden="1">'[6]19.14-15'!#REF!</definedName>
    <definedName name="PP22" localSheetId="2" hidden="1">'[15]19.14-15'!#REF!</definedName>
    <definedName name="PP22" hidden="1">'[6]19.14-15'!#REF!</definedName>
    <definedName name="pp23" localSheetId="2" hidden="1">'[15]19.14-15'!#REF!</definedName>
    <definedName name="pp23" hidden="1">'[6]19.14-15'!#REF!</definedName>
    <definedName name="pp24" localSheetId="2" hidden="1">'[15]19.14-15'!#REF!</definedName>
    <definedName name="pp24" hidden="1">'[6]19.14-15'!#REF!</definedName>
    <definedName name="pp25" localSheetId="2" hidden="1">'[15]19.14-15'!#REF!</definedName>
    <definedName name="pp25" hidden="1">'[6]19.14-15'!#REF!</definedName>
    <definedName name="pp26" localSheetId="2" hidden="1">'[15]19.14-15'!#REF!</definedName>
    <definedName name="pp26" hidden="1">'[6]19.14-15'!#REF!</definedName>
    <definedName name="pp27" localSheetId="2" hidden="1">'[15]19.14-15'!#REF!</definedName>
    <definedName name="pp27" hidden="1">'[6]19.14-15'!#REF!</definedName>
    <definedName name="PP3" localSheetId="2">'[14]GANADE1'!$B$79</definedName>
    <definedName name="PP3">'[5]GANADE1'!$B$79</definedName>
    <definedName name="PP4" localSheetId="2">'[15]19.11-12'!$B$51</definedName>
    <definedName name="PP4">'[6]19.11-12'!$B$51</definedName>
    <definedName name="PP5" localSheetId="2" hidden="1">'[15]19.14-15'!$B$34:$B$37</definedName>
    <definedName name="PP5" hidden="1">'[6]19.14-15'!$B$34:$B$37</definedName>
    <definedName name="PP6" localSheetId="2" hidden="1">'[15]19.14-15'!$B$34:$B$37</definedName>
    <definedName name="PP6" hidden="1">'[6]19.14-15'!$B$34:$B$37</definedName>
    <definedName name="PP7" localSheetId="2" hidden="1">'[15]19.14-15'!#REF!</definedName>
    <definedName name="PP7" hidden="1">'[6]19.14-15'!#REF!</definedName>
    <definedName name="PP8" localSheetId="2" hidden="1">'[15]19.14-15'!#REF!</definedName>
    <definedName name="PP8" hidden="1">'[6]19.14-15'!#REF!</definedName>
    <definedName name="PP9" localSheetId="2" hidden="1">'[15]19.14-15'!#REF!</definedName>
    <definedName name="PP9" hidden="1">'[6]19.14-15'!#REF!</definedName>
    <definedName name="REGI" localSheetId="34">#REF!</definedName>
    <definedName name="REGI">#REF!</definedName>
    <definedName name="REGISTRO" localSheetId="34">#REF!</definedName>
    <definedName name="REGISTRO">#REF!</definedName>
    <definedName name="RELLENAR" localSheetId="34">#REF!</definedName>
    <definedName name="RELLENAR">#REF!</definedName>
    <definedName name="REND1" localSheetId="34">#REF!</definedName>
    <definedName name="REND1">#REF!</definedName>
    <definedName name="REND2" localSheetId="34">#REF!</definedName>
    <definedName name="REND2">#REF!</definedName>
    <definedName name="REND3" localSheetId="34">#REF!</definedName>
    <definedName name="REND3">#REF!</definedName>
    <definedName name="RM03">#REF!</definedName>
    <definedName name="RUTINA" localSheetId="2">#REF!</definedName>
    <definedName name="RUTINA">#REF!</definedName>
    <definedName name="SIGUI" localSheetId="34">#REF!</definedName>
    <definedName name="SIGUI">#REF!</definedName>
    <definedName name="SUP1" localSheetId="34">#REF!</definedName>
    <definedName name="SUP1">#REF!</definedName>
    <definedName name="SUP2" localSheetId="34">#REF!</definedName>
    <definedName name="SUP2">#REF!</definedName>
    <definedName name="SUP3" localSheetId="34">#REF!</definedName>
    <definedName name="SUP3">#REF!</definedName>
    <definedName name="TCULTSEÑA" localSheetId="34">#REF!</definedName>
    <definedName name="TCULTSEÑA">#REF!</definedName>
    <definedName name="_xlnm.Print_Titles" localSheetId="5">'17.1.2.2'!$3:$6</definedName>
    <definedName name="_xlnm.Print_Titles" localSheetId="10">'17.1.3.2'!$3:$6</definedName>
    <definedName name="TO" localSheetId="34">#REF!</definedName>
    <definedName name="TO">#REF!</definedName>
    <definedName name="TODOS" localSheetId="34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<sst xmlns="http://schemas.openxmlformats.org/spreadsheetml/2006/main" count="1872" uniqueCount="892">
  <si>
    <t>17.3.3. Resumen nacional de las principales Orientaciones Técnico-Economicas(P), 2007 (continuación)</t>
  </si>
  <si>
    <t>Floricultura</t>
  </si>
  <si>
    <t>Frutales de hueso y pepita</t>
  </si>
  <si>
    <t>Frutales de fruto seco</t>
  </si>
  <si>
    <t>Cítricos</t>
  </si>
  <si>
    <t>Mixtas</t>
  </si>
  <si>
    <t xml:space="preserve">Mixtas de </t>
  </si>
  <si>
    <t>de cítricos</t>
  </si>
  <si>
    <t>Olivi-</t>
  </si>
  <si>
    <t>diversos</t>
  </si>
  <si>
    <t>y otros</t>
  </si>
  <si>
    <t>cultura</t>
  </si>
  <si>
    <t>frutales</t>
  </si>
  <si>
    <t>permanentes</t>
  </si>
  <si>
    <t>17.3.4. Resumen nacional de las principales Orientaciones Técnico-Economicas(P), 2007 (continuación)</t>
  </si>
  <si>
    <t>Bovino de leche</t>
  </si>
  <si>
    <t>Bovino de cría</t>
  </si>
  <si>
    <t>Bovino de engorde</t>
  </si>
  <si>
    <t>Bovino de</t>
  </si>
  <si>
    <t>leche, cría</t>
  </si>
  <si>
    <t>Ovino</t>
  </si>
  <si>
    <t>de</t>
  </si>
  <si>
    <t>y engorde</t>
  </si>
  <si>
    <t>herbívoros</t>
  </si>
  <si>
    <t>17.3.5. Resumen nacional de las principales Orientaciones Técnico-Economicas(P), 2007 (conclusión)</t>
  </si>
  <si>
    <t>Porcino de cría</t>
  </si>
  <si>
    <t>Porcino de engorde</t>
  </si>
  <si>
    <t>Porcino de cría y engorde</t>
  </si>
  <si>
    <t>Avicultura carne</t>
  </si>
  <si>
    <t xml:space="preserve">Mixtas Granívoros </t>
  </si>
  <si>
    <t>Todas las orientaciones</t>
  </si>
  <si>
    <t>orientación</t>
  </si>
  <si>
    <t>de cultivos</t>
  </si>
  <si>
    <t>ganado</t>
  </si>
  <si>
    <t>y ganados</t>
  </si>
  <si>
    <t>17.2.7.1. Cuenta de Capital de la Agricultura</t>
  </si>
  <si>
    <t>17.3.1. Evolución de los principales indicadores económicos</t>
  </si>
  <si>
    <t>17.4.1. Resumen general según capítulos del presupuesto de gastos del Ministerio de</t>
  </si>
  <si>
    <t xml:space="preserve">17.4.4. Serie histórica de la contribución financiera de la Unión Europea </t>
  </si>
  <si>
    <t>en los Sectores Agrario y Pesquero (miles Euros)</t>
  </si>
  <si>
    <t>Clases de índice</t>
  </si>
  <si>
    <t>Productos vegetales</t>
  </si>
  <si>
    <t xml:space="preserve">  Cereales</t>
  </si>
  <si>
    <t xml:space="preserve">  Leguminosas grano</t>
  </si>
  <si>
    <t xml:space="preserve">  Cult. industriales</t>
  </si>
  <si>
    <t xml:space="preserve">  Cultivos forrajeros</t>
  </si>
  <si>
    <t xml:space="preserve">  Hortalizas</t>
  </si>
  <si>
    <t xml:space="preserve">  Cítricos</t>
  </si>
  <si>
    <t xml:space="preserve">  Frutas</t>
  </si>
  <si>
    <t xml:space="preserve">  Aceite</t>
  </si>
  <si>
    <t>Productos animales</t>
  </si>
  <si>
    <t xml:space="preserve"> Ganado para abasto</t>
  </si>
  <si>
    <t xml:space="preserve">  Vacuno</t>
  </si>
  <si>
    <t xml:space="preserve">  Ovino</t>
  </si>
  <si>
    <t xml:space="preserve">  Caprino</t>
  </si>
  <si>
    <t xml:space="preserve">  Porcino</t>
  </si>
  <si>
    <t xml:space="preserve">  Aves</t>
  </si>
  <si>
    <t xml:space="preserve">  Conejos</t>
  </si>
  <si>
    <t xml:space="preserve"> Productos ganaderos</t>
  </si>
  <si>
    <t xml:space="preserve">  Leche</t>
  </si>
  <si>
    <t xml:space="preserve">  Huevos</t>
  </si>
  <si>
    <t xml:space="preserve">  Lana</t>
  </si>
  <si>
    <t>I. BIENES Y SERVICIOS DE USO CORRIENTE</t>
  </si>
  <si>
    <t xml:space="preserve"> Semillas y plantones</t>
  </si>
  <si>
    <t xml:space="preserve"> Fertilizantes</t>
  </si>
  <si>
    <t xml:space="preserve"> Alimentos del ganado</t>
  </si>
  <si>
    <t xml:space="preserve"> Protección fitopatológica</t>
  </si>
  <si>
    <t xml:space="preserve"> Tratamientos zoosanitarios</t>
  </si>
  <si>
    <t xml:space="preserve"> Conservación y reparación de maquinaria</t>
  </si>
  <si>
    <t xml:space="preserve"> Animales de cría y renta</t>
  </si>
  <si>
    <t xml:space="preserve"> Energía y lubricantes</t>
  </si>
  <si>
    <t xml:space="preserve"> Conservación y reparación de edificios</t>
  </si>
  <si>
    <t xml:space="preserve"> Material y pequeño utillaje</t>
  </si>
  <si>
    <t xml:space="preserve"> Gastos generales</t>
  </si>
  <si>
    <t xml:space="preserve"> Maquinaria y otros bienes</t>
  </si>
  <si>
    <t xml:space="preserve"> Obras de inversión</t>
  </si>
  <si>
    <t>Medias anuales</t>
  </si>
  <si>
    <t>Total</t>
  </si>
  <si>
    <t>Construcción</t>
  </si>
  <si>
    <t>Servicios</t>
  </si>
  <si>
    <t>Años</t>
  </si>
  <si>
    <t>Alimentos</t>
  </si>
  <si>
    <t>Países</t>
  </si>
  <si>
    <t xml:space="preserve">   Alemania</t>
  </si>
  <si>
    <t xml:space="preserve">   Austria</t>
  </si>
  <si>
    <t xml:space="preserve">   Bélgica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</si>
  <si>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</si>
  <si>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</si>
  <si>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</si>
  <si>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</si>
  <si>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</si>
  <si>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</si>
  <si>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</si>
  <si>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</si>
  <si>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Luxemburgo</t>
  </si>
  <si>
    <t xml:space="preserve">   Portugal</t>
  </si>
  <si>
    <t xml:space="preserve">   Reino Unido</t>
  </si>
  <si>
    <t xml:space="preserve">   Suecia</t>
  </si>
  <si>
    <t xml:space="preserve">   Canadá</t>
  </si>
  <si>
    <t xml:space="preserve">   Estados Unidos</t>
  </si>
  <si>
    <t xml:space="preserve">   Japón</t>
  </si>
  <si>
    <t xml:space="preserve">   Noruega</t>
  </si>
  <si>
    <t xml:space="preserve">   Suiza</t>
  </si>
  <si>
    <t>Categoría laboral</t>
  </si>
  <si>
    <t xml:space="preserve"> Encargados y capataces</t>
  </si>
  <si>
    <t xml:space="preserve"> Tractoristas</t>
  </si>
  <si>
    <t xml:space="preserve"> Pastores</t>
  </si>
  <si>
    <t xml:space="preserve"> Vaqueros o porqueros</t>
  </si>
  <si>
    <t xml:space="preserve"> Hortelanos</t>
  </si>
  <si>
    <t xml:space="preserve"> Guardas o caseros</t>
  </si>
  <si>
    <t xml:space="preserve"> Peón fijo</t>
  </si>
  <si>
    <t xml:space="preserve"> Preparación del terreno</t>
  </si>
  <si>
    <t xml:space="preserve"> Siembra y abonado</t>
  </si>
  <si>
    <t xml:space="preserve"> Labores complementarias</t>
  </si>
  <si>
    <t xml:space="preserve"> Riegos</t>
  </si>
  <si>
    <t xml:space="preserve"> Tratamiento de plagas</t>
  </si>
  <si>
    <t xml:space="preserve"> Recolección productos herbáceos</t>
  </si>
  <si>
    <t xml:space="preserve"> Recolección frutales y agrios</t>
  </si>
  <si>
    <t xml:space="preserve"> Recolección de aceituna</t>
  </si>
  <si>
    <t xml:space="preserve"> Vendimia</t>
  </si>
  <si>
    <t xml:space="preserve"> Poda</t>
  </si>
  <si>
    <t xml:space="preserve"> Plantación y tala de árboles</t>
  </si>
  <si>
    <t xml:space="preserve"> Manejo de ganado</t>
  </si>
  <si>
    <t xml:space="preserve"> MANO DE OBRA FIJA</t>
  </si>
  <si>
    <t xml:space="preserve">  Encargados</t>
  </si>
  <si>
    <t xml:space="preserve">  Tractoristas</t>
  </si>
  <si>
    <t xml:space="preserve">  Pastores</t>
  </si>
  <si>
    <t xml:space="preserve">  Vaqueros o porqueros</t>
  </si>
  <si>
    <t xml:space="preserve">  Hortelanos</t>
  </si>
  <si>
    <t xml:space="preserve">  Guardas o caseros</t>
  </si>
  <si>
    <t xml:space="preserve">  Peón fijo</t>
  </si>
  <si>
    <t xml:space="preserve"> MANO DE OBRA EVENTUAL</t>
  </si>
  <si>
    <t xml:space="preserve">  Preparación del terreno</t>
  </si>
  <si>
    <t xml:space="preserve">  Siembra y abonado</t>
  </si>
  <si>
    <t xml:space="preserve">  Labores complementarias</t>
  </si>
  <si>
    <t xml:space="preserve">  Riegos</t>
  </si>
  <si>
    <t xml:space="preserve">  Tratamiento de plagas</t>
  </si>
  <si>
    <t xml:space="preserve">  Recolección productos herbá.</t>
  </si>
  <si>
    <t xml:space="preserve">  Recolección frutales y agrios</t>
  </si>
  <si>
    <t xml:space="preserve">  Recolección de aceituna</t>
  </si>
  <si>
    <t xml:space="preserve">  Vendimia</t>
  </si>
  <si>
    <t xml:space="preserve">  Poda</t>
  </si>
  <si>
    <t xml:space="preserve">  Plantación y tala de árboles</t>
  </si>
  <si>
    <t xml:space="preserve">  Manejo de ganado</t>
  </si>
  <si>
    <t xml:space="preserve">    Semillas</t>
  </si>
  <si>
    <t xml:space="preserve">    Plantones</t>
  </si>
  <si>
    <t xml:space="preserve">    Simples</t>
  </si>
  <si>
    <t xml:space="preserve">      Nitrogenados</t>
  </si>
  <si>
    <t xml:space="preserve">      Fosfatados</t>
  </si>
  <si>
    <t xml:space="preserve">      Potásicos</t>
  </si>
  <si>
    <t xml:space="preserve">    Compuestos</t>
  </si>
  <si>
    <t xml:space="preserve">    Piensos simples</t>
  </si>
  <si>
    <t xml:space="preserve">    Piensos compuestos</t>
  </si>
  <si>
    <t xml:space="preserve"> (Medias anuales)</t>
  </si>
  <si>
    <t>OCDE</t>
  </si>
  <si>
    <t xml:space="preserve">  RESTO OCDE</t>
  </si>
  <si>
    <t xml:space="preserve">  Vitivinícola (Vino y mosto)</t>
  </si>
  <si>
    <t>-</t>
  </si>
  <si>
    <t>MANO DE OBRA FIJA</t>
  </si>
  <si>
    <t>MANO DE OBRA EVENTUAL</t>
  </si>
  <si>
    <t xml:space="preserve">   UE-15</t>
  </si>
  <si>
    <t xml:space="preserve">Coste salarial </t>
  </si>
  <si>
    <t>Industria</t>
  </si>
  <si>
    <t xml:space="preserve"> (Euros)</t>
  </si>
  <si>
    <t>Ponderaciones</t>
  </si>
  <si>
    <t>Variación precios</t>
  </si>
  <si>
    <t>Base 1997 (%)</t>
  </si>
  <si>
    <t>(%)</t>
  </si>
  <si>
    <t>CULTIVOS</t>
  </si>
  <si>
    <t xml:space="preserve">     TIERRAS DE LABOR</t>
  </si>
  <si>
    <t xml:space="preserve">     FRUTALES</t>
  </si>
  <si>
    <t xml:space="preserve">     VIÑEDO</t>
  </si>
  <si>
    <t xml:space="preserve">     OLIVAR</t>
  </si>
  <si>
    <t>APROVECHAMIENTOS</t>
  </si>
  <si>
    <t>TOTAL</t>
  </si>
  <si>
    <t>CC.AA.</t>
  </si>
  <si>
    <t>Tierras de labor secano</t>
  </si>
  <si>
    <t>Andalucía</t>
  </si>
  <si>
    <t>Aragón</t>
  </si>
  <si>
    <t>Tierras de labor regadío</t>
  </si>
  <si>
    <t>Viñedo transf. secano</t>
  </si>
  <si>
    <t>Extremadura</t>
  </si>
  <si>
    <t>Valencia</t>
  </si>
  <si>
    <t>Cataluña</t>
  </si>
  <si>
    <t>Olivar transf. secano</t>
  </si>
  <si>
    <t>Pastizales</t>
  </si>
  <si>
    <t>Navarra</t>
  </si>
  <si>
    <t>Galicia</t>
  </si>
  <si>
    <t>La Rioja</t>
  </si>
  <si>
    <t>Madrid</t>
  </si>
  <si>
    <t>Canarias</t>
  </si>
  <si>
    <t>Murcia</t>
  </si>
  <si>
    <t>País Vasco</t>
  </si>
  <si>
    <t>TIERRAS DE LABOR</t>
  </si>
  <si>
    <t>VIÑEDO</t>
  </si>
  <si>
    <t>OLIVAR</t>
  </si>
  <si>
    <t>GENERAL</t>
  </si>
  <si>
    <t xml:space="preserve">     ARROZ</t>
  </si>
  <si>
    <t xml:space="preserve">     PRADOS NATURALES SECANO</t>
  </si>
  <si>
    <t xml:space="preserve">     PASTIZALES SECANO</t>
  </si>
  <si>
    <t>Precios Corrientes</t>
  </si>
  <si>
    <t>Precios Constantes</t>
  </si>
  <si>
    <t>Var. % Interanual</t>
  </si>
  <si>
    <t>Base 1997= 100</t>
  </si>
  <si>
    <t>Industria de la Alimentación</t>
  </si>
  <si>
    <t>Fuente: OCDE (Organización para la Cooperación y el Desarrollo Económico).</t>
  </si>
  <si>
    <t>*PIB: Producto Interior Bruto</t>
  </si>
  <si>
    <t xml:space="preserve">   UE-25</t>
  </si>
  <si>
    <t xml:space="preserve">   Republica Checa</t>
  </si>
  <si>
    <t xml:space="preserve">   Lituania</t>
  </si>
  <si>
    <t xml:space="preserve">   Malta</t>
  </si>
  <si>
    <t xml:space="preserve">   Polonia</t>
  </si>
  <si>
    <t xml:space="preserve">   Eslovenia</t>
  </si>
  <si>
    <t xml:space="preserve">   Eslovaquia</t>
  </si>
  <si>
    <t xml:space="preserve">   Letonia</t>
  </si>
  <si>
    <t xml:space="preserve">      Secano</t>
  </si>
  <si>
    <t xml:space="preserve">   2004</t>
  </si>
  <si>
    <t>Países miembros</t>
  </si>
  <si>
    <t xml:space="preserve">   2005</t>
  </si>
  <si>
    <t>1985=100</t>
  </si>
  <si>
    <t>Fuente: I.N.E.</t>
  </si>
  <si>
    <t xml:space="preserve">     VIÑEDO TRANSFORMACIÓN SECANO</t>
  </si>
  <si>
    <t xml:space="preserve">     OLIVAR TRANSFORMACIÓN SECANO</t>
  </si>
  <si>
    <t>Tierras de</t>
  </si>
  <si>
    <t>labor de</t>
  </si>
  <si>
    <t>Castilla y León</t>
  </si>
  <si>
    <t>secano</t>
  </si>
  <si>
    <t>Castilla-La Mancha</t>
  </si>
  <si>
    <t xml:space="preserve">labor de </t>
  </si>
  <si>
    <t>regadío</t>
  </si>
  <si>
    <t>Viñedo de</t>
  </si>
  <si>
    <t>transformación</t>
  </si>
  <si>
    <t>de secano</t>
  </si>
  <si>
    <t>Olivar de</t>
  </si>
  <si>
    <t>Prados</t>
  </si>
  <si>
    <t>naturales de</t>
  </si>
  <si>
    <t>Asturias</t>
  </si>
  <si>
    <t>Cantabria</t>
  </si>
  <si>
    <t>Castilla -La Mancha</t>
  </si>
  <si>
    <t>Base 1999= 100</t>
  </si>
  <si>
    <t xml:space="preserve">   2006</t>
  </si>
  <si>
    <r>
      <t xml:space="preserve">Deflactor del PIB </t>
    </r>
    <r>
      <rPr>
        <vertAlign val="superscript"/>
        <sz val="10"/>
        <rFont val="Arial"/>
        <family val="2"/>
      </rPr>
      <t>(*)</t>
    </r>
  </si>
  <si>
    <t>Variación Interanual (%)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</si>
  <si>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</si>
  <si>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</si>
  <si>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</si>
  <si>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</si>
  <si>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</si>
  <si>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–  </t>
  </si>
  <si>
    <t xml:space="preserve">   Chipre</t>
  </si>
  <si>
    <t xml:space="preserve">   Estonia</t>
  </si>
  <si>
    <t xml:space="preserve"> 2007</t>
  </si>
  <si>
    <t xml:space="preserve">   2007</t>
  </si>
  <si>
    <t xml:space="preserve">   Hungría</t>
  </si>
  <si>
    <t xml:space="preserve">   OCDE</t>
  </si>
  <si>
    <t>1997=100</t>
  </si>
  <si>
    <t xml:space="preserve">     HORTALIZAS AIRE LIBRE REGADÍO</t>
  </si>
  <si>
    <t xml:space="preserve">     CULTIVOS PROTEGIDOS REGADÍO</t>
  </si>
  <si>
    <t xml:space="preserve">     CÍTRICOS</t>
  </si>
  <si>
    <t xml:space="preserve">   UE-27</t>
  </si>
  <si>
    <t>ÍNDICE GENERAL</t>
  </si>
  <si>
    <t xml:space="preserve"> Productos agrícolas</t>
  </si>
  <si>
    <t xml:space="preserve"> Tubérculos (Patata)</t>
  </si>
  <si>
    <t>II. BIENES DE INVERSIÓN</t>
  </si>
  <si>
    <t xml:space="preserve">      Regadío</t>
  </si>
  <si>
    <t>HORTALIZAS AIRE LIBRE REGADÍO</t>
  </si>
  <si>
    <t>CULTIVOS PROTEGIDOS REGADÍO</t>
  </si>
  <si>
    <t>FRUTALES CÍTRICOS</t>
  </si>
  <si>
    <t>FRUTALES NO CÍTRICOS</t>
  </si>
  <si>
    <t xml:space="preserve">     FRESÓN</t>
  </si>
  <si>
    <t xml:space="preserve">     FRUTALES CÍTRICOS</t>
  </si>
  <si>
    <t xml:space="preserve">     FRUTALES NO CÍTRICOS</t>
  </si>
  <si>
    <t xml:space="preserve">Índice </t>
  </si>
  <si>
    <t>Productos forestales</t>
  </si>
  <si>
    <t>Canon a Precios Corrientes</t>
  </si>
  <si>
    <t>Canon a Precios Constantes</t>
  </si>
  <si>
    <r>
      <t>(1)</t>
    </r>
    <r>
      <rPr>
        <sz val="10"/>
        <rFont val="Arial"/>
        <family val="2"/>
      </rPr>
      <t xml:space="preserve"> Encuesta trimestral de Coste Laboral (ETCL). </t>
    </r>
  </si>
  <si>
    <t>Índice General</t>
  </si>
  <si>
    <t xml:space="preserve">   Países Bajos</t>
  </si>
  <si>
    <t xml:space="preserve">Fuente: EUROSTAT </t>
  </si>
  <si>
    <t>Valores corrientes a precios básicos</t>
  </si>
  <si>
    <t>Actividades Secundarias No Agrarias No Separables</t>
  </si>
  <si>
    <t>(A) Avance</t>
  </si>
  <si>
    <t>(E) Estimación</t>
  </si>
  <si>
    <t xml:space="preserve"> </t>
  </si>
  <si>
    <t>(A)Avance</t>
  </si>
  <si>
    <t>Valores constantes de 2000 a precios básicos</t>
  </si>
  <si>
    <t>Valores Corrientes a Precios Básicos</t>
  </si>
  <si>
    <t>Abonos</t>
  </si>
  <si>
    <t>Piensos</t>
  </si>
  <si>
    <t>Servicios de intermediación financiera (SIFIM)*</t>
  </si>
  <si>
    <t>* Los resultados publicados en el periodo 2000-2006 se modifican por la inclusión de la partida Servicios Intermediación Financiera (SIFIM) en los consumos intermedios</t>
  </si>
  <si>
    <r>
      <t>*</t>
    </r>
    <r>
      <rPr>
        <sz val="10"/>
        <rFont val="Arial"/>
        <family val="0"/>
      </rPr>
      <t xml:space="preserve"> Los resultados publicados en el periodo 2000-2006 se modifican por la inclusión de la partida Servicios Intermediación Financiera (SIFIM) en los consumos intermedios</t>
    </r>
  </si>
  <si>
    <t>Producción Rama agraria</t>
  </si>
  <si>
    <t>Amortizaciones</t>
  </si>
  <si>
    <t>Renta Agraria*</t>
  </si>
  <si>
    <t>A. PRODUCCION RAMA AGRARIA</t>
  </si>
  <si>
    <t xml:space="preserve">PRODUCCION VEGETAL </t>
  </si>
  <si>
    <t xml:space="preserve">   1  Cereales</t>
  </si>
  <si>
    <t xml:space="preserve">   3  Plantas Forrajeras</t>
  </si>
  <si>
    <t xml:space="preserve">   5  Patata</t>
  </si>
  <si>
    <t xml:space="preserve">   7  Vino y mosto</t>
  </si>
  <si>
    <t xml:space="preserve">   8  Aceite de oliva</t>
  </si>
  <si>
    <t xml:space="preserve">   9  Otros</t>
  </si>
  <si>
    <t>PRODUCCION ANIMAL</t>
  </si>
  <si>
    <t xml:space="preserve">   Carne y Ganado</t>
  </si>
  <si>
    <t xml:space="preserve">   1  Bovino</t>
  </si>
  <si>
    <t xml:space="preserve">   2  Porcino</t>
  </si>
  <si>
    <t xml:space="preserve">   3  Equino</t>
  </si>
  <si>
    <t xml:space="preserve">   4  Ovino y Caprino</t>
  </si>
  <si>
    <t xml:space="preserve">   5  Aves</t>
  </si>
  <si>
    <t xml:space="preserve">   6  Otros</t>
  </si>
  <si>
    <t xml:space="preserve">   Productos Animales</t>
  </si>
  <si>
    <t xml:space="preserve">   1  Leche</t>
  </si>
  <si>
    <t xml:space="preserve">   2  Huevos</t>
  </si>
  <si>
    <t xml:space="preserve">   3  Otros</t>
  </si>
  <si>
    <t>PRODUCCION DE SERVICIOS</t>
  </si>
  <si>
    <t>ACTIVIDADES SECUNDARIAS NO AGRARIAS NO SEPARABLES</t>
  </si>
  <si>
    <t>B. CONSUMOS INTERMEDIOS*</t>
  </si>
  <si>
    <t xml:space="preserve">   1  Semillas y Plantones</t>
  </si>
  <si>
    <t xml:space="preserve">   2  Energía y Lubricantes</t>
  </si>
  <si>
    <t xml:space="preserve">   3  Fertilizantes y Enmiendas</t>
  </si>
  <si>
    <t xml:space="preserve">   4  Productos Fitosanitarios</t>
  </si>
  <si>
    <t xml:space="preserve">   5  Gastos Veterinarios</t>
  </si>
  <si>
    <t xml:space="preserve">   6  Piensos</t>
  </si>
  <si>
    <t xml:space="preserve">   7  Mantenimiento de material</t>
  </si>
  <si>
    <t xml:space="preserve">   8  Mantenimiento de edificios</t>
  </si>
  <si>
    <t xml:space="preserve">   9  Servicios Agrícolas</t>
  </si>
  <si>
    <t xml:space="preserve"> 10  Servicios Intermediación Financiera(SIFIM)</t>
  </si>
  <si>
    <t xml:space="preserve"> 11  Otros Bienes y Servicios </t>
  </si>
  <si>
    <t xml:space="preserve">C=(A-B) VALOR AÑADIDO BRUTO* </t>
  </si>
  <si>
    <t>D. AMORTIZACIONES</t>
  </si>
  <si>
    <t xml:space="preserve">E. OTRAS SUBVENCIONES </t>
  </si>
  <si>
    <t>F. OTROS IMPUESTOS</t>
  </si>
  <si>
    <t>G = (C-D+E-F)  RENTA AGRARIA*</t>
  </si>
  <si>
    <t>A. PRODUCCIÓN RAMA AGRARIA</t>
  </si>
  <si>
    <t xml:space="preserve">PRODUCCIÓN VEGETAL </t>
  </si>
  <si>
    <t>PRODUCCIÓN ANIMAL</t>
  </si>
  <si>
    <t>PRODUCCIÓN DE SERVICIOS</t>
  </si>
  <si>
    <t xml:space="preserve"> 10  Servicios Intermediación Financiera (SIFIM)</t>
  </si>
  <si>
    <t xml:space="preserve">G = (C-D) VALOR AÑADIDO NETO*  </t>
  </si>
  <si>
    <t>Valor</t>
  </si>
  <si>
    <t>*Valor</t>
  </si>
  <si>
    <t>Excedente Neto de Explotación*</t>
  </si>
  <si>
    <t>Añadido Bruto*</t>
  </si>
  <si>
    <t>Añadido Neto</t>
  </si>
  <si>
    <t>S/d</t>
  </si>
  <si>
    <t xml:space="preserve">* Los resultados publicados en el periodo 2000-2006 se modifican por la inclusión </t>
  </si>
  <si>
    <t>de la partida Servicios Intermediación Financiera (SIFIM) en los consumos intermedios</t>
  </si>
  <si>
    <t>S/d: Sin dato</t>
  </si>
  <si>
    <t>A. FBCF EN PRODUCTOS AGRARIOS</t>
  </si>
  <si>
    <t>FBCF en Plantaciones</t>
  </si>
  <si>
    <t>FBCF en Animales</t>
  </si>
  <si>
    <t>B. FBCF EN PRODUCTOS NO AGRARIOS</t>
  </si>
  <si>
    <t>FBCF en Material</t>
  </si>
  <si>
    <t xml:space="preserve"> FBCF en Maqui-ria y otros bienes de Equipo</t>
  </si>
  <si>
    <t xml:space="preserve"> FBCF en Material de Transporte</t>
  </si>
  <si>
    <t>FBCF en Edificios</t>
  </si>
  <si>
    <t xml:space="preserve"> FBCF en edificios de explotación (no residenciales)</t>
  </si>
  <si>
    <t xml:space="preserve"> FBCF en Otras obras excepto mejoras de tierras</t>
  </si>
  <si>
    <t>Otra FBCF</t>
  </si>
  <si>
    <t xml:space="preserve"> FBCF en Activos Fijos Inmateriales</t>
  </si>
  <si>
    <t xml:space="preserve"> Aumento del Valor de Activos Fijos no financieros no productivos</t>
  </si>
  <si>
    <t>FBCF en mejora de tierras</t>
  </si>
  <si>
    <t>Gastos ligados a transferencias de tierras y derechos</t>
  </si>
  <si>
    <t>C. FORMACIÓN BRUTA DE CAPITAL FIJO (A+B)</t>
  </si>
  <si>
    <t>D. FORMACIÓN NETA DE CAPITAL FIJO (C-E)</t>
  </si>
  <si>
    <t>VARIACIÓN DE EXISTENCIAS</t>
  </si>
  <si>
    <t>TRANSFERENCIAS DE CAPITAL</t>
  </si>
  <si>
    <t>Ayudas a la inversión</t>
  </si>
  <si>
    <t>Otras transferencias de capital</t>
  </si>
  <si>
    <t>E. CONSUMO DE CAPITAL FIJO</t>
  </si>
  <si>
    <t>FBCF: Formación Bruta de Capital Fijo</t>
  </si>
  <si>
    <t>Productos fitosanitarios</t>
  </si>
  <si>
    <t>Mantenimiento de material</t>
  </si>
  <si>
    <t>Mantenimiento de edificios</t>
  </si>
  <si>
    <t>Otros bienes y servicios</t>
  </si>
  <si>
    <t xml:space="preserve">  Producto interior bruto</t>
  </si>
  <si>
    <t xml:space="preserve">  Porcentaje que corresponde al sector agrario (*)</t>
  </si>
  <si>
    <t xml:space="preserve">  Renta nacional disponible neta</t>
  </si>
  <si>
    <t xml:space="preserve"> a precios de mercado</t>
  </si>
  <si>
    <t>a precios de mercado</t>
  </si>
  <si>
    <t>a precios de mercado por habitante</t>
  </si>
  <si>
    <t xml:space="preserve">  Base 2000= 100</t>
  </si>
  <si>
    <t>(*) Recoge la participación de las ramas agraria y pesquera.</t>
  </si>
  <si>
    <t xml:space="preserve">Producción </t>
  </si>
  <si>
    <t>Producción  vegetal</t>
  </si>
  <si>
    <t>Producción animal</t>
  </si>
  <si>
    <t>Consumos intermedios</t>
  </si>
  <si>
    <t>PAÍSES</t>
  </si>
  <si>
    <t>de la rama de la</t>
  </si>
  <si>
    <t>Renta Agraria</t>
  </si>
  <si>
    <t>actividad agraria</t>
  </si>
  <si>
    <t>Alemania</t>
  </si>
  <si>
    <t>Austria</t>
  </si>
  <si>
    <t>Bélgica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</si>
  <si>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</si>
  <si>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</si>
  <si>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</si>
  <si>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</si>
  <si>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</si>
  <si>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</si>
  <si>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</si>
  <si>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</si>
  <si>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</si>
  <si>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</si>
  <si>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</si>
  <si>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</si>
  <si>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</si>
  <si>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</si>
  <si>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</si>
  <si>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</si>
  <si>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</si>
  <si>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</si>
  <si>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</si>
  <si>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</si>
  <si>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</si>
  <si>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>Bulgaria</t>
  </si>
  <si>
    <t>Holanda</t>
  </si>
  <si>
    <t>Rumanía</t>
  </si>
  <si>
    <r>
      <t xml:space="preserve">   2  Plantas Industriales </t>
    </r>
    <r>
      <rPr>
        <vertAlign val="superscript"/>
        <sz val="10"/>
        <rFont val="Arial"/>
        <family val="2"/>
      </rPr>
      <t>(1)</t>
    </r>
  </si>
  <si>
    <r>
      <t xml:space="preserve">   4  Hortalizas </t>
    </r>
    <r>
      <rPr>
        <vertAlign val="superscript"/>
        <sz val="10"/>
        <rFont val="Arial"/>
        <family val="2"/>
      </rPr>
      <t xml:space="preserve">(2) </t>
    </r>
  </si>
  <si>
    <r>
      <t xml:space="preserve">   6  Frutas </t>
    </r>
    <r>
      <rPr>
        <vertAlign val="superscript"/>
        <sz val="10"/>
        <rFont val="Arial"/>
        <family val="2"/>
      </rPr>
      <t>(3)</t>
    </r>
  </si>
  <si>
    <r>
      <t>(1)</t>
    </r>
    <r>
      <rPr>
        <sz val="10"/>
        <rFont val="Arial"/>
        <family val="2"/>
      </rPr>
      <t xml:space="preserve"> Incluye: Remolacha, tabaco, algodón, girasol y otras. Tambien se  incluyen las leguminosas grano</t>
    </r>
  </si>
  <si>
    <r>
      <t>(2)</t>
    </r>
    <r>
      <rPr>
        <sz val="10"/>
        <rFont val="Arial"/>
        <family val="2"/>
      </rPr>
      <t xml:space="preserve"> Incluye: Flores y plantas de vivero</t>
    </r>
  </si>
  <si>
    <r>
      <t>(3)</t>
    </r>
    <r>
      <rPr>
        <sz val="10"/>
        <rFont val="Arial"/>
        <family val="2"/>
      </rPr>
      <t xml:space="preserve"> Incluye: Frutas frescas, cítricos, frutas tropicales, uvas y aceitunas</t>
    </r>
  </si>
  <si>
    <r>
      <t xml:space="preserve">(1) </t>
    </r>
    <r>
      <rPr>
        <sz val="10"/>
        <rFont val="Arial"/>
        <family val="2"/>
      </rPr>
      <t>Incluye: Remolacha, Tabaco, Algodón, Girasol y otras. También se  incluyen las leguminosas grano</t>
    </r>
  </si>
  <si>
    <r>
      <t>(3)</t>
    </r>
    <r>
      <rPr>
        <sz val="10"/>
        <rFont val="Arial"/>
        <family val="2"/>
      </rPr>
      <t xml:space="preserve"> Incluye: Frutas frescas, Cítricos, Frutas tropicales, Uvas y Aceitunas</t>
    </r>
  </si>
  <si>
    <t xml:space="preserve">Media por hectárea de SAU a precios corrientes  </t>
  </si>
  <si>
    <t>Miles de pesetas</t>
  </si>
  <si>
    <t>Euros</t>
  </si>
  <si>
    <t>2006 (P)</t>
  </si>
  <si>
    <t>2007(P)</t>
  </si>
  <si>
    <t xml:space="preserve">    1. Producción final Agraria</t>
  </si>
  <si>
    <t>(-)2. Gastos fuera de la explotación</t>
  </si>
  <si>
    <t xml:space="preserve">    3. Valor añadido bruto a precios de mercado</t>
  </si>
  <si>
    <t>(+)4. Subvenciones de explotación (netas de impuestos)</t>
  </si>
  <si>
    <t xml:space="preserve">    5. Valor añadido bruto al coste de los factores</t>
  </si>
  <si>
    <t>(-)6. Amortizaciones</t>
  </si>
  <si>
    <t xml:space="preserve">    7. Valor añadido neto al coste de los factores</t>
  </si>
  <si>
    <t>(-)8. Salarios, arrendamientos e intereses pagados</t>
  </si>
  <si>
    <t xml:space="preserve">    9. Disponibilidades empresariales</t>
  </si>
  <si>
    <t>(SAU): Superficie agrícola utilizada</t>
  </si>
  <si>
    <t>Horticultura</t>
  </si>
  <si>
    <t>Tabaco</t>
  </si>
  <si>
    <t>Algodón</t>
  </si>
  <si>
    <t>cultivos</t>
  </si>
  <si>
    <t xml:space="preserve">     Mano de obra total (UTA)</t>
  </si>
  <si>
    <t>CAPÍTULOS</t>
  </si>
  <si>
    <t>DOTACIONES</t>
  </si>
  <si>
    <t>I. GASTOS DE PERSONAL</t>
  </si>
  <si>
    <t>2. GASTOS CORRIENTES EN BIENES Y SERVICIOS</t>
  </si>
  <si>
    <t>3. GASTOS FINANCIEROS</t>
  </si>
  <si>
    <t>4. TRANSFERENCIAS CORRIENTES</t>
  </si>
  <si>
    <t>6. INVERSIONES REALES</t>
  </si>
  <si>
    <t>7. TRANSFERENCIAS DE CAPITAL</t>
  </si>
  <si>
    <t>8. ACTIVOS FINANCIEROS</t>
  </si>
  <si>
    <t>Objeto</t>
  </si>
  <si>
    <t>%</t>
  </si>
  <si>
    <t xml:space="preserve"> Modernización de explotaciones</t>
  </si>
  <si>
    <t xml:space="preserve"> Formación agroalimentaria y desarrollo rural</t>
  </si>
  <si>
    <t xml:space="preserve"> Medidas P.A.C. y de Desarrollo rural</t>
  </si>
  <si>
    <t xml:space="preserve"> Diversificación de la economía rural</t>
  </si>
  <si>
    <t xml:space="preserve"> Infraestructuras y otras medidas de desarrollo rural</t>
  </si>
  <si>
    <t xml:space="preserve"> Fomento del Asociacionismo Agrario y Cooperativo y OPA's</t>
  </si>
  <si>
    <t xml:space="preserve"> Seguros agrarios</t>
  </si>
  <si>
    <t xml:space="preserve"> Sanidad de la producción agraria</t>
  </si>
  <si>
    <t xml:space="preserve"> Mejora de la calidad de la producción agraria</t>
  </si>
  <si>
    <t xml:space="preserve"> Mejora de la organización de la producción</t>
  </si>
  <si>
    <t xml:space="preserve"> Regulación de mercados agrarios</t>
  </si>
  <si>
    <t xml:space="preserve"> Otras ayudas y subvenciones</t>
  </si>
  <si>
    <t>Conceptos</t>
  </si>
  <si>
    <t>Acuicultura y Cultivos marinos</t>
  </si>
  <si>
    <t>Formación pesquera</t>
  </si>
  <si>
    <t>Otras transferencias</t>
  </si>
  <si>
    <t xml:space="preserve"> Infraestructura agraria y equipamiento rural</t>
  </si>
  <si>
    <t xml:space="preserve"> Plan Nacional de regadíos</t>
  </si>
  <si>
    <t xml:space="preserve"> Mejora de los sistemas y medios de producción</t>
  </si>
  <si>
    <t xml:space="preserve"> Promoción agroalimentaria</t>
  </si>
  <si>
    <t xml:space="preserve"> Otras inversiones</t>
  </si>
  <si>
    <t xml:space="preserve"> Zonas marinas pesqueras</t>
  </si>
  <si>
    <t xml:space="preserve"> Adquisición y mantenimiento de medios de control e investigación </t>
  </si>
  <si>
    <t xml:space="preserve"> Sistemas de gestión, estudios y asistencia técnica</t>
  </si>
  <si>
    <t xml:space="preserve"> Orientación al consumo de los productos de la pesca</t>
  </si>
  <si>
    <t xml:space="preserve"> Otras inversiones </t>
  </si>
  <si>
    <t>SECTOR AGRARIO</t>
  </si>
  <si>
    <t xml:space="preserve">    F.E.O.G.A. GARANTÍA</t>
  </si>
  <si>
    <t xml:space="preserve">    F.E.A.G.A.</t>
  </si>
  <si>
    <t xml:space="preserve">    F.E.A.D.E.R.</t>
  </si>
  <si>
    <t xml:space="preserve">    F.E.O.G.A. ORIENTACIÓN</t>
  </si>
  <si>
    <t xml:space="preserve">    OTROS RECURSOS AGRARIOS</t>
  </si>
  <si>
    <t xml:space="preserve">       TOTAL SECTOR AGRARIO</t>
  </si>
  <si>
    <t>SECTOR PESQUERO</t>
  </si>
  <si>
    <t xml:space="preserve">    F.E.A.G.A. (PESCA)</t>
  </si>
  <si>
    <t xml:space="preserve">    I.F.O.P.</t>
  </si>
  <si>
    <t xml:space="preserve">    F.E.P.</t>
  </si>
  <si>
    <t xml:space="preserve">    OTROS RECURSOS PESQUEROS</t>
  </si>
  <si>
    <t xml:space="preserve">       TOTAL SECTOR PESQUERO</t>
  </si>
  <si>
    <t>TOTAL SECTORES AGRARIO Y PESQUERO</t>
  </si>
  <si>
    <t xml:space="preserve">F.E.O.G.A.: Fondo Europeo de Orientación y Garantía Agraria </t>
  </si>
  <si>
    <t>F.E.A.G.A.: Fondo Europeo Agrario de Garantía</t>
  </si>
  <si>
    <t>F.E.A.D.E.R.: Fondo Europeo Agrario de Desarrollo Rural</t>
  </si>
  <si>
    <t>I.F.O.P.: Instrumento Financiero de Orientación de la Pesca</t>
  </si>
  <si>
    <t>F.E.A.G.A.(PESCA)</t>
  </si>
  <si>
    <t>Sectores</t>
  </si>
  <si>
    <t>Restituciones</t>
  </si>
  <si>
    <t>Ayudas Producción</t>
  </si>
  <si>
    <t>Almacena-mientos</t>
  </si>
  <si>
    <t>Otras                Intervenc.</t>
  </si>
  <si>
    <t>Industr. Agroalim.</t>
  </si>
  <si>
    <t>Desarrollo Rural</t>
  </si>
  <si>
    <t>Recupera-ciones</t>
  </si>
  <si>
    <t>Régimen de Pago Único</t>
  </si>
  <si>
    <t>Cultivos Herbáceos</t>
  </si>
  <si>
    <t>Arroz</t>
  </si>
  <si>
    <t xml:space="preserve">Frutas y hortalizas </t>
  </si>
  <si>
    <t>Lino y cáñamo</t>
  </si>
  <si>
    <t>Semillas</t>
  </si>
  <si>
    <t>Forrajes desecados</t>
  </si>
  <si>
    <t>Sector vitivinícola</t>
  </si>
  <si>
    <t>Leche y productos lácteos</t>
  </si>
  <si>
    <t>Vacuno</t>
  </si>
  <si>
    <t>Ovino y caprino</t>
  </si>
  <si>
    <t>Porcino</t>
  </si>
  <si>
    <t>Aves y huevos</t>
  </si>
  <si>
    <t>Apicultura</t>
  </si>
  <si>
    <t>Productos de la pesca</t>
  </si>
  <si>
    <t>Programa alimentario</t>
  </si>
  <si>
    <t>Programa "POSEICAN"</t>
  </si>
  <si>
    <t>Desarrollo  rural</t>
  </si>
  <si>
    <t>Medidas de promoción</t>
  </si>
  <si>
    <t>Condicionalidad</t>
  </si>
  <si>
    <t>Recuperaciones sin atribuir</t>
  </si>
  <si>
    <t>INDICADORES ECONÓMICOS DEL MEDIO RURAL - PRECIOS</t>
  </si>
  <si>
    <t>INDICADORES ECONÓMICOS DEL MEDIO RURAL - MACROMAGNITUDES AGRARIAS</t>
  </si>
  <si>
    <t>INDICADORES ECONÓMICOS DEL MEDIO RURAL - RED CONTABLE AGRARIA NACIONAL</t>
  </si>
  <si>
    <t>INDICADORES ECONÓMICOS DEL MEDIO RURAL - FINANCIACIÓN AGRARIA Y PESQUERA</t>
  </si>
  <si>
    <t>(euros/ha)</t>
  </si>
  <si>
    <t>Clases</t>
  </si>
  <si>
    <t xml:space="preserve">          Secano</t>
  </si>
  <si>
    <t xml:space="preserve">          Regadío</t>
  </si>
  <si>
    <t xml:space="preserve">          Ragadío</t>
  </si>
  <si>
    <t xml:space="preserve">          Naranjo regadío</t>
  </si>
  <si>
    <t xml:space="preserve">          Manadarino ragadío</t>
  </si>
  <si>
    <t xml:space="preserve">          Limón regadío</t>
  </si>
  <si>
    <t xml:space="preserve">           De hueso secano</t>
  </si>
  <si>
    <t xml:space="preserve">           De hueso regadío</t>
  </si>
  <si>
    <t xml:space="preserve">           De pepita secano</t>
  </si>
  <si>
    <t xml:space="preserve">           De pepita ragadío</t>
  </si>
  <si>
    <t xml:space="preserve">           De fruto seco secano</t>
  </si>
  <si>
    <t xml:space="preserve">           Carnosos regadío</t>
  </si>
  <si>
    <t xml:space="preserve">           De fruto seco regadío</t>
  </si>
  <si>
    <t xml:space="preserve">           Platanera</t>
  </si>
  <si>
    <t xml:space="preserve">           De mesa secano</t>
  </si>
  <si>
    <t xml:space="preserve">           De mesa regadío</t>
  </si>
  <si>
    <t xml:space="preserve">           De transformación secano</t>
  </si>
  <si>
    <t xml:space="preserve">           De transformación regadío</t>
  </si>
  <si>
    <t xml:space="preserve">     Prados naturales secano</t>
  </si>
  <si>
    <t xml:space="preserve">     Prados naturales regadío</t>
  </si>
  <si>
    <t xml:space="preserve">     Pastizales secano</t>
  </si>
  <si>
    <t>Euros / ha</t>
  </si>
  <si>
    <t>Deflactor del PIB*</t>
  </si>
  <si>
    <t xml:space="preserve">             Secano</t>
  </si>
  <si>
    <t xml:space="preserve">             Regadío</t>
  </si>
  <si>
    <r>
      <t>(*)</t>
    </r>
    <r>
      <rPr>
        <sz val="10"/>
        <rFont val="Arial"/>
        <family val="2"/>
      </rPr>
      <t xml:space="preserve"> PIB: Producto Interior Bruto</t>
    </r>
  </si>
  <si>
    <t>(millones de euros)</t>
  </si>
  <si>
    <t>Estructura en porcentaje</t>
  </si>
  <si>
    <t>(millones de Euros)</t>
  </si>
  <si>
    <t>Producción vegetal</t>
  </si>
  <si>
    <t>Producción de servicios agrarios</t>
  </si>
  <si>
    <t>Total consumos intermedios*</t>
  </si>
  <si>
    <t xml:space="preserve">Semillas y plantones </t>
  </si>
  <si>
    <t>Energía; lubricantes</t>
  </si>
  <si>
    <t>Gastos veterinarios</t>
  </si>
  <si>
    <t>Mantenimiento deedificios</t>
  </si>
  <si>
    <t>Servicios agrícolas</t>
  </si>
  <si>
    <t>Producción de la Rama agraria</t>
  </si>
  <si>
    <t>Consumos intermedios*</t>
  </si>
  <si>
    <t>Valor añadido bruto*</t>
  </si>
  <si>
    <t>Otras subvenciones</t>
  </si>
  <si>
    <t>Otros impuestos</t>
  </si>
  <si>
    <t>Renta agraria*</t>
  </si>
  <si>
    <t>Remuneración de asalariados</t>
  </si>
  <si>
    <t>Alquileres y cánones de arrendamiento</t>
  </si>
  <si>
    <t>Intereses pagados</t>
  </si>
  <si>
    <t>Intereses recibidos</t>
  </si>
  <si>
    <t>Renta empresarial*</t>
  </si>
  <si>
    <t xml:space="preserve"> (millones de euros)</t>
  </si>
  <si>
    <t>(euros)</t>
  </si>
  <si>
    <t>A precios corrientes (millones de euros)</t>
  </si>
  <si>
    <t xml:space="preserve"> 2008</t>
  </si>
  <si>
    <t>con elaboración, bebidas y tabaco</t>
  </si>
  <si>
    <t>Alimentos sin elaboración</t>
  </si>
  <si>
    <t xml:space="preserve">   2008</t>
  </si>
  <si>
    <t xml:space="preserve">   2009</t>
  </si>
  <si>
    <t xml:space="preserve"> Fabricación de bebidas</t>
  </si>
  <si>
    <t>Industria del tabaco</t>
  </si>
  <si>
    <t>Industria del papel</t>
  </si>
  <si>
    <t xml:space="preserve">Industria de la madera </t>
  </si>
  <si>
    <t>y del corcho, excepto muebles; cestería y espartería</t>
  </si>
  <si>
    <t>Fecha de inicio de efectos</t>
  </si>
  <si>
    <t>Normativa</t>
  </si>
  <si>
    <t>R.D.1466/2001</t>
  </si>
  <si>
    <t>R.D.1426/2002</t>
  </si>
  <si>
    <t>R.D.1793/2003</t>
  </si>
  <si>
    <t>R.D.Ley 3/2004</t>
  </si>
  <si>
    <t>R.D.2388/2004</t>
  </si>
  <si>
    <t>R.D.1613/2005</t>
  </si>
  <si>
    <t>R.D.1632/2006</t>
  </si>
  <si>
    <t>R.D.1763/2007</t>
  </si>
  <si>
    <t>R.D.2128/2008</t>
  </si>
  <si>
    <t>R.D.2030/2009</t>
  </si>
  <si>
    <t>1-I-2002</t>
  </si>
  <si>
    <t>1-I-2003</t>
  </si>
  <si>
    <t>1-I-2004</t>
  </si>
  <si>
    <t>1-VII-2004</t>
  </si>
  <si>
    <t>1-I-2005</t>
  </si>
  <si>
    <t>1-I-2006</t>
  </si>
  <si>
    <t>1-I-2007</t>
  </si>
  <si>
    <t>1-I-2008</t>
  </si>
  <si>
    <t>1-I-2009</t>
  </si>
  <si>
    <t>1-I-2010</t>
  </si>
  <si>
    <t>Día</t>
  </si>
  <si>
    <t>Mes</t>
  </si>
  <si>
    <t>Año</t>
  </si>
  <si>
    <t>Incremento sobre salario anterior (%)</t>
  </si>
  <si>
    <r>
      <t>(*)</t>
    </r>
    <r>
      <rPr>
        <sz val="10"/>
        <rFont val="Arial"/>
        <family val="2"/>
      </rPr>
      <t xml:space="preserve"> CNAE-2009</t>
    </r>
  </si>
  <si>
    <t xml:space="preserve">  2005=100</t>
  </si>
  <si>
    <t xml:space="preserve"> 2005=100</t>
  </si>
  <si>
    <t>2008(P)</t>
  </si>
  <si>
    <t>(P) Provisional. (Actualizados a Marzo 2010)</t>
  </si>
  <si>
    <t>Ponderaciones para Ejercicios Contables 2002 a 2007: "Censo Agrario 1999" y Márgenes Brutos Estándar de las actividades "2000"</t>
  </si>
  <si>
    <t>Ponderaciones para Ejercicio Contable 2008: "Encuesta de Estructuras de Explotaciones Agrarias 2005" y Márgenes Brutos Estándar de las actividades "2002"</t>
  </si>
  <si>
    <t>2005=100</t>
  </si>
  <si>
    <t>(Euros/Ha)</t>
  </si>
  <si>
    <t xml:space="preserve">   Hungria</t>
  </si>
  <si>
    <t>17.1.1.1. Serie histórica del Índice de Precios percibidos por los agricultores</t>
  </si>
  <si>
    <t>17.1.1.2. Serie histórica del Índice de Precios pagados por los agricultores</t>
  </si>
  <si>
    <t>17.1.1.3. Serie histórica del Salario Medio Nacional según categorías laborales (euros por jornada)</t>
  </si>
  <si>
    <t>17.1.1.4. Serie histórica del Índice de Salarios Agrarios</t>
  </si>
  <si>
    <t>17.1.2.3. Serie histórica del Precio Medio General de la Tierra según cultivos/aprovechamientos (euros/hectárea)</t>
  </si>
  <si>
    <t>17.1.2.4. Serie histórica del Índice de Precios de la Tierra según cultivos/aprovechamientos</t>
  </si>
  <si>
    <t>17.1.2.5. Serie histórica de la Evolución de los Precios de la Tierra</t>
  </si>
  <si>
    <t>17.1.3.3. Serie histórica del Canon de Arrendamiento Medio Nacional según cultivos/aprovechamientos (euros/hectárea)</t>
  </si>
  <si>
    <t>17.1.3.4.  Serie histórica del Índice de Cánones de Arrendamiento (Base 1999=100) según cultivos/aprovechamientos</t>
  </si>
  <si>
    <t>17.1.3.5. Serie histórica de la Evolución de los Cánones de Arrendamiento Rústico</t>
  </si>
  <si>
    <t>17.1.4. Serie histórica del Coste Salarial</t>
  </si>
  <si>
    <t>17.1.5. Evolución del Salario Mínimo Interprofesional</t>
  </si>
  <si>
    <r>
      <t>17.1.6.1. Serie histórica del Índice de Precios de Consumo</t>
    </r>
    <r>
      <rPr>
        <b/>
        <vertAlign val="superscript"/>
        <sz val="11"/>
        <rFont val="Arial"/>
        <family val="2"/>
      </rPr>
      <t xml:space="preserve"> (*)</t>
    </r>
  </si>
  <si>
    <r>
      <t>17.1.6.2. Serie histórica del Índice de Precios Industriales</t>
    </r>
    <r>
      <rPr>
        <b/>
        <vertAlign val="superscript"/>
        <sz val="11"/>
        <rFont val="Arial"/>
        <family val="2"/>
      </rPr>
      <t xml:space="preserve"> (*)</t>
    </r>
  </si>
  <si>
    <t>17.1.6.3. Serie histórica del Índice General de Precios de Consumo en la OCDE y Países Miembros</t>
  </si>
  <si>
    <t>17.1.6.4. Serie histórica del Índice de Precios de Consumo en Alimentación de la OCDE y Países Miembros</t>
  </si>
  <si>
    <t>17.1.6.5. Serie histórica del Índice de Precios Percibidos por los Agricultores en la Unión Europea</t>
  </si>
  <si>
    <t>17.1.6.6. Serie histórica del Índice Total de Precios Pagados por los Agricultores en la Unión Europea</t>
  </si>
  <si>
    <t>17.2.1.1. Componentes de la Producción de la Rama Agraria</t>
  </si>
  <si>
    <t>17.2.1.2. Componentes de la Producción de la Rama Agraria</t>
  </si>
  <si>
    <t>17.2.1.3. Componentes de la Producción de la Rama Agraria</t>
  </si>
  <si>
    <t>17.2.2.1. Consumos intermedios de la Rama Agraria</t>
  </si>
  <si>
    <t>17.2.2.2. Consumos intermedios de la Rama Agraria</t>
  </si>
  <si>
    <t>17.2.2.3. Consumos intermedios de la Rama Agraria</t>
  </si>
  <si>
    <t>17.2.3. Renta de la Agricultura</t>
  </si>
  <si>
    <t>17.2.4.1. Cuenta de Producción de la Agricultura</t>
  </si>
  <si>
    <t>17.2.4.2. Cuenta de Producción de la Agricultura</t>
  </si>
  <si>
    <t>17.2.5. Cuenta de Explotación de la Agricultura</t>
  </si>
  <si>
    <t>17.2.6. Cuenta de Renta Empresarial de la Agricultura</t>
  </si>
  <si>
    <t>17.4.5. Distribución de los pagos con cargo al F.E.A.G.A., según sectores y líneas de actuación (millones de euros)</t>
  </si>
  <si>
    <t xml:space="preserve"> Medidas de desarrollo rural</t>
  </si>
  <si>
    <t xml:space="preserve"> Aportación a los Programas de Desarrollo rural Sostenible</t>
  </si>
  <si>
    <t xml:space="preserve"> Fomento Industria Agroalimentaria </t>
  </si>
  <si>
    <t xml:space="preserve"> Fomento de la innovación tecnológica </t>
  </si>
  <si>
    <t xml:space="preserve">Coste salarial por trabajador y mes  (euros) </t>
  </si>
  <si>
    <t xml:space="preserve">CNAE-2009 </t>
  </si>
  <si>
    <t xml:space="preserve">  Principales series de ETCL Base 2008</t>
  </si>
  <si>
    <t>Incremento sobre salario anterior</t>
  </si>
  <si>
    <t>SMI para trabajadores eventuales y temporeros cuyos servicios a una misma empresa no excedan de 120 días / año</t>
  </si>
  <si>
    <t>(En %)</t>
  </si>
  <si>
    <t>Por jornada legal</t>
  </si>
  <si>
    <t>Por hora efectivamente trabajada</t>
  </si>
  <si>
    <t>R.D.1795/2010</t>
  </si>
  <si>
    <t>1-I-2011</t>
  </si>
  <si>
    <t>SMI para empleados de hogar que trabajen por horas (En euros)</t>
  </si>
  <si>
    <t>SALARIO MÍNIMO INTERPROFESIONAL  (En euros)</t>
  </si>
  <si>
    <t>Fabricación de Muebles</t>
  </si>
  <si>
    <t>Suministro de energía eléctrica, gas, vapor y aire acondicionado</t>
  </si>
  <si>
    <t>Captación, depuración y distribución de agua</t>
  </si>
  <si>
    <t>17.2.7.2. Cuenta de Capital de la Agricultura</t>
  </si>
  <si>
    <t xml:space="preserve"> FBCF en Maquinaria y otros bienes de Equipo</t>
  </si>
  <si>
    <t>Castilla - La Mancha</t>
  </si>
  <si>
    <t xml:space="preserve"> 2001(1) </t>
  </si>
  <si>
    <t xml:space="preserve"> 2009</t>
  </si>
  <si>
    <t xml:space="preserve"> 2010</t>
  </si>
  <si>
    <t>(P)  Datos provisionales</t>
  </si>
  <si>
    <t>Fuente: Ministerio de Empleo y Seguridad Social</t>
  </si>
  <si>
    <t>R.D.1888/2011</t>
  </si>
  <si>
    <t>1-I-2012</t>
  </si>
  <si>
    <t>Base 2011=100</t>
  </si>
  <si>
    <t xml:space="preserve">   2010</t>
  </si>
  <si>
    <t xml:space="preserve">   2011</t>
  </si>
  <si>
    <t xml:space="preserve">   Croacia</t>
  </si>
  <si>
    <t xml:space="preserve">   Rumania</t>
  </si>
  <si>
    <t xml:space="preserve">   Bulgaria </t>
  </si>
  <si>
    <t>Fuente de Información: Oficina Presupuestaria del MAGRAMA</t>
  </si>
  <si>
    <t>Agricultura, Alimentación y Medio Ambiente (Sección 21) (euros)</t>
  </si>
  <si>
    <t>17.4.2.1. Subvenciones del MAGRAMA en el Sector Agrario, Industria Agroalimentaria y Desarrollo Rural (miles de euros)</t>
  </si>
  <si>
    <t>17.4.2.2. Subvenciones del MAGRAMA en el Sector Pesquero (miles de euros)</t>
  </si>
  <si>
    <t xml:space="preserve"> * Ha bajado el pago de las paradas por eso disminuye este concepto Plan Acción Sector Pesquero y Apoyo Financiero de carácter extraordinario</t>
  </si>
  <si>
    <t>Plan de acción sector pesquero (línea ICO) *</t>
  </si>
  <si>
    <t>Apoyo Financiero de carácter extraordinario *</t>
  </si>
  <si>
    <t xml:space="preserve">Ayuda programas operativos de la Unión Europea </t>
  </si>
  <si>
    <t>17.4.3.1. Inversiones reales del MAGRAMA  en el Sector Agrario, Industria Agroalimentaria y Desarrollo Rural (miles de euros)</t>
  </si>
  <si>
    <t xml:space="preserve"> Información estadística y red contable </t>
  </si>
  <si>
    <t xml:space="preserve"> Estudios y AT Informática y Comunicaciones</t>
  </si>
  <si>
    <t>17.4.3.2. Inversiones reales del MAGRAMA en el Sector Pesquero (miles de euros)</t>
  </si>
  <si>
    <t xml:space="preserve"> 2011</t>
  </si>
  <si>
    <t>R.D 1717/2012</t>
  </si>
  <si>
    <t>1-I-2013</t>
  </si>
  <si>
    <t xml:space="preserve">   2012</t>
  </si>
  <si>
    <t xml:space="preserve"> (P) Datos provisionales.</t>
  </si>
  <si>
    <t>FECHA DE EXTRACCIÓN DE DATOS: 24/01/2013</t>
  </si>
  <si>
    <t xml:space="preserve"> (S) Estimación de Eurostat</t>
  </si>
  <si>
    <t xml:space="preserve"> 98,8 (s)</t>
  </si>
  <si>
    <t xml:space="preserve"> 101 (s)</t>
  </si>
  <si>
    <t xml:space="preserve"> 89,3 (s)</t>
  </si>
  <si>
    <t xml:space="preserve"> 98,7(s)</t>
  </si>
  <si>
    <t xml:space="preserve"> 115,5 (P)</t>
  </si>
  <si>
    <t xml:space="preserve"> 121,6 (P)</t>
  </si>
  <si>
    <t xml:space="preserve"> (p) Previsiones.</t>
  </si>
  <si>
    <r>
      <t xml:space="preserve"> 116 </t>
    </r>
    <r>
      <rPr>
        <u val="single"/>
        <sz val="10"/>
        <rFont val="Arial"/>
        <family val="2"/>
      </rPr>
      <t>(s)</t>
    </r>
  </si>
  <si>
    <t xml:space="preserve"> 110,9 (s)</t>
  </si>
  <si>
    <t xml:space="preserve"> 103,8 (s)</t>
  </si>
  <si>
    <t>105,5 (P)</t>
  </si>
  <si>
    <t xml:space="preserve"> 128 (P)</t>
  </si>
  <si>
    <t>Precios 2011</t>
  </si>
  <si>
    <t>na</t>
  </si>
  <si>
    <t xml:space="preserve"> Fuente: I.N.E.</t>
  </si>
  <si>
    <t xml:space="preserve"> (A) Estimación Avance.</t>
  </si>
  <si>
    <t xml:space="preserve"> (P) Estimación Provisional.</t>
  </si>
  <si>
    <t>Fuente: EUROSTAT. Sistema Europeo de Cuentas Integradas 1995 (SCN-95),  (2ª Estimación enero 2013)</t>
  </si>
  <si>
    <t>−</t>
  </si>
  <si>
    <t>Base 2010=100</t>
  </si>
  <si>
    <t xml:space="preserve"> (B) Ruptura</t>
  </si>
  <si>
    <t>FECHA DE EXTRACCIÓN DE DATOS: 01/04/2013</t>
  </si>
  <si>
    <t xml:space="preserve"> 2012 </t>
  </si>
  <si>
    <t>142,8(p)</t>
  </si>
  <si>
    <t>141,1(p)</t>
  </si>
  <si>
    <t>140,2(p)</t>
  </si>
  <si>
    <t>138,7(p)</t>
  </si>
  <si>
    <t>135,7 (P)</t>
  </si>
  <si>
    <t>214,2 (p)</t>
  </si>
  <si>
    <t>209,8(p)</t>
  </si>
  <si>
    <t>201,6(p)</t>
  </si>
  <si>
    <t>167,8(p)</t>
  </si>
  <si>
    <t>242,4(P)</t>
  </si>
  <si>
    <t>(Ha): Hectáreas.</t>
  </si>
  <si>
    <t>(UG): Unidades ganaderas.</t>
  </si>
  <si>
    <t>(UTA): Unidades de trabajo-año.</t>
  </si>
  <si>
    <t>17.3.2. Resumen nacional de las principales Orientaciones Técnico-Economicas(P), 2007</t>
  </si>
  <si>
    <t>Cereales</t>
  </si>
  <si>
    <t xml:space="preserve">Raíces </t>
  </si>
  <si>
    <t>Herbáceos</t>
  </si>
  <si>
    <t>Otros</t>
  </si>
  <si>
    <t>Horticul-</t>
  </si>
  <si>
    <t>oleag. y legumin.</t>
  </si>
  <si>
    <t xml:space="preserve">y </t>
  </si>
  <si>
    <t>extensivos</t>
  </si>
  <si>
    <t>tura aire</t>
  </si>
  <si>
    <t>tura in-</t>
  </si>
  <si>
    <t>aire libre</t>
  </si>
  <si>
    <t>excep. arroz</t>
  </si>
  <si>
    <t>tubérculos</t>
  </si>
  <si>
    <t>mixtos</t>
  </si>
  <si>
    <t>generales</t>
  </si>
  <si>
    <t>libre</t>
  </si>
  <si>
    <t>vernadero</t>
  </si>
  <si>
    <t xml:space="preserve"> e invernad.</t>
  </si>
  <si>
    <t xml:space="preserve">  Explotaciones muestra</t>
  </si>
  <si>
    <t xml:space="preserve">  Explotaciones representadas</t>
  </si>
  <si>
    <t>I    CARACTERÍSTICAS GENERALES</t>
  </si>
  <si>
    <t xml:space="preserve">     SAU total (Ha)</t>
  </si>
  <si>
    <t xml:space="preserve">     SAU en propiedad (Ha)</t>
  </si>
  <si>
    <t xml:space="preserve">     SAU en regadío (Ha)</t>
  </si>
  <si>
    <t xml:space="preserve">     Ganado total (UG)</t>
  </si>
  <si>
    <t xml:space="preserve">– </t>
  </si>
  <si>
    <t xml:space="preserve">     Mano de obra asalariada (UTA)</t>
  </si>
  <si>
    <t xml:space="preserve">     Subvenciones de la explotación (Euros)</t>
  </si>
  <si>
    <t xml:space="preserve">     Pagos compensatorios herbáceos (Euros)</t>
  </si>
  <si>
    <t>II   PRODUCCIÓN (Euros)</t>
  </si>
  <si>
    <t xml:space="preserve">     Producción bruta vegetal</t>
  </si>
  <si>
    <t xml:space="preserve">     Producción bruta animal</t>
  </si>
  <si>
    <t xml:space="preserve">     Otra producción bruta</t>
  </si>
  <si>
    <t xml:space="preserve">III  COSTES (Euros) </t>
  </si>
  <si>
    <t xml:space="preserve">     Semillas y plantas</t>
  </si>
  <si>
    <t xml:space="preserve">     Abonos</t>
  </si>
  <si>
    <t xml:space="preserve">     Fitosanitarios</t>
  </si>
  <si>
    <t xml:space="preserve">     Otros costes específicos de los cultivos</t>
  </si>
  <si>
    <t xml:space="preserve">     Piensos comprados</t>
  </si>
  <si>
    <t xml:space="preserve">     Piensos reemplazados</t>
  </si>
  <si>
    <t xml:space="preserve">     Otros costes específicos de los ganados</t>
  </si>
  <si>
    <t xml:space="preserve">     Trabajos por terceros y alquiler de máquinas</t>
  </si>
  <si>
    <t xml:space="preserve">     Mantenimiento de máquinas, edificios y mejoras</t>
  </si>
  <si>
    <t xml:space="preserve">     Energía</t>
  </si>
  <si>
    <t xml:space="preserve">     Agua</t>
  </si>
  <si>
    <t xml:space="preserve">     Otros costes no específicos</t>
  </si>
  <si>
    <t xml:space="preserve">     Amortizaciones</t>
  </si>
  <si>
    <t xml:space="preserve">     Salarios y cargas sociales</t>
  </si>
  <si>
    <t xml:space="preserve">     Arrendamientos pagados</t>
  </si>
  <si>
    <t xml:space="preserve">     Intereses pagados</t>
  </si>
  <si>
    <t xml:space="preserve">     Contribuciones e impuestos</t>
  </si>
  <si>
    <t xml:space="preserve">     Inversiones en capital</t>
  </si>
  <si>
    <t>IV   BALANCE (Euros)</t>
  </si>
  <si>
    <t xml:space="preserve">     Inmovilizado material</t>
  </si>
  <si>
    <t xml:space="preserve">     Tierras</t>
  </si>
  <si>
    <t xml:space="preserve">     Cultivos permanentes</t>
  </si>
  <si>
    <t xml:space="preserve">     Edificios y mejoras</t>
  </si>
  <si>
    <t xml:space="preserve">     Maquinaria y equipo</t>
  </si>
  <si>
    <t xml:space="preserve">     Ganado reproductor</t>
  </si>
  <si>
    <t xml:space="preserve">     Inmovilizado financiero</t>
  </si>
  <si>
    <t xml:space="preserve">     Activo circulante</t>
  </si>
  <si>
    <t xml:space="preserve">     Fondos propios</t>
  </si>
  <si>
    <t xml:space="preserve">     Acreedores largo plazo</t>
  </si>
  <si>
    <t xml:space="preserve">     Acreedores corto plazo</t>
  </si>
  <si>
    <t>V    RESULTADOS (Euros)</t>
  </si>
  <si>
    <t xml:space="preserve">     Producción final agraria</t>
  </si>
  <si>
    <t xml:space="preserve">     Valor añadido bruto precios mercado</t>
  </si>
  <si>
    <t xml:space="preserve">     Valor añadido bruto coste factores</t>
  </si>
  <si>
    <t xml:space="preserve">     Valor añadido neto coste factores</t>
  </si>
  <si>
    <t xml:space="preserve">     Disponibilidades empresariales</t>
  </si>
  <si>
    <t>VI   RATIOS</t>
  </si>
  <si>
    <t xml:space="preserve">    Producción bruta vegetal/SAU (Euros/Ha)</t>
  </si>
  <si>
    <t xml:space="preserve">    Producción bruta animal/UG (Euros/UG)</t>
  </si>
  <si>
    <t xml:space="preserve">    Costes específicos cultivos/SAU (Euros/Ha)</t>
  </si>
  <si>
    <t xml:space="preserve">    Costes específicos ganados/UG (Euros/UG)</t>
  </si>
  <si>
    <t xml:space="preserve">    Valor añadido neto/UTA (Euros/UTA)</t>
  </si>
  <si>
    <t xml:space="preserve">    Disp. empresario/Producción bruta (%)</t>
  </si>
  <si>
    <t xml:space="preserve">    Producción bruta/Activo circulante (%)</t>
  </si>
  <si>
    <t>(P) Provisional</t>
  </si>
  <si>
    <t>17.1.2.1. Precios Medios Nacionales de la Tierra según cultivos/aprovechamientos 2012</t>
  </si>
  <si>
    <t>17.1.2.2. Precios Medios Generales de la Tierra según clases de cultivo y CC.AA., 2012</t>
  </si>
  <si>
    <t>Precios 2012</t>
  </si>
  <si>
    <t>Clases de cultivos</t>
  </si>
  <si>
    <t>17.1.3.1. Canon de Arrendamiento Medio Nacional según cultivos/aprovechamientos, 2012</t>
  </si>
  <si>
    <t>17.1.3.2. Canon de Arrendamiento Medio según clases de cultivo y CC.AA. 2012</t>
  </si>
  <si>
    <t>2013 (P)</t>
  </si>
  <si>
    <t>por hora efectiva  *</t>
  </si>
  <si>
    <t>* Coste salarial ordinario por hora.</t>
  </si>
  <si>
    <t>R.D. 1046/2013</t>
  </si>
  <si>
    <t>1-I-2014</t>
  </si>
  <si>
    <t xml:space="preserve">   2013</t>
  </si>
  <si>
    <t>2010=100</t>
  </si>
  <si>
    <t>Datos extraidos el 26 de Marzo 2014</t>
  </si>
  <si>
    <t>104,9(B)</t>
  </si>
  <si>
    <t>Extración de datos el 27 de Marzo 2014</t>
  </si>
  <si>
    <t>2012 (A)</t>
  </si>
  <si>
    <t>2013 (E)</t>
  </si>
  <si>
    <t>2011</t>
  </si>
  <si>
    <t>Cantabría</t>
  </si>
  <si>
    <t>Pais Vasco</t>
  </si>
  <si>
    <t>(*)  Metodología SEC-95</t>
  </si>
  <si>
    <t>Islas</t>
  </si>
  <si>
    <t>Baleares</t>
  </si>
  <si>
    <t>Canarías</t>
  </si>
  <si>
    <t xml:space="preserve">Castilla - </t>
  </si>
  <si>
    <t>La Mancha</t>
  </si>
  <si>
    <t xml:space="preserve">Castilla   y </t>
  </si>
  <si>
    <t>León</t>
  </si>
  <si>
    <t xml:space="preserve">Comunidad de </t>
  </si>
  <si>
    <t xml:space="preserve"> Madrid</t>
  </si>
  <si>
    <t xml:space="preserve">Comunidad foral de </t>
  </si>
  <si>
    <t xml:space="preserve"> Navarra</t>
  </si>
  <si>
    <t xml:space="preserve">Comunidad </t>
  </si>
  <si>
    <t xml:space="preserve"> Valenciana</t>
  </si>
  <si>
    <t>Principado de</t>
  </si>
  <si>
    <t xml:space="preserve"> Asturias</t>
  </si>
  <si>
    <t>Región de</t>
  </si>
  <si>
    <t xml:space="preserve"> Murcia</t>
  </si>
  <si>
    <r>
      <t xml:space="preserve">17.2.8.1 Macromagnitudes Agrarias según comunidades autónomas </t>
    </r>
    <r>
      <rPr>
        <b/>
        <vertAlign val="superscript"/>
        <sz val="11"/>
        <rFont val="Arial"/>
        <family val="2"/>
      </rPr>
      <t xml:space="preserve">(*) </t>
    </r>
    <r>
      <rPr>
        <b/>
        <sz val="11"/>
        <rFont val="Arial"/>
        <family val="2"/>
      </rPr>
      <t>, 2011</t>
    </r>
  </si>
  <si>
    <r>
      <t xml:space="preserve">17.2.8.2 Macromagnitudes Agrarias según comunidades autónomas </t>
    </r>
    <r>
      <rPr>
        <b/>
        <vertAlign val="superscript"/>
        <sz val="11"/>
        <rFont val="Arial"/>
        <family val="2"/>
      </rPr>
      <t xml:space="preserve">(*) </t>
    </r>
    <r>
      <rPr>
        <b/>
        <sz val="11"/>
        <rFont val="Arial"/>
        <family val="2"/>
      </rPr>
      <t>(conclusión), 2011</t>
    </r>
  </si>
  <si>
    <t>2010 (P)</t>
  </si>
  <si>
    <t>2011 (P)</t>
  </si>
  <si>
    <t>17.2.9. Producto Interior Bruto y Renta Nacional: Serie histórica de sus valores en la Contabilidad Nacional de España</t>
  </si>
  <si>
    <t>17.2.10. Producción de la rama de la actividad agraria, producción vegetal, producción animal,</t>
  </si>
  <si>
    <t xml:space="preserve"> EUR-28</t>
  </si>
  <si>
    <t>Croacia</t>
  </si>
  <si>
    <t xml:space="preserve">           consumos intermedios y renta agraria en la Unión Europea, 2013 (2ª E)</t>
  </si>
  <si>
    <t>Año 2013</t>
  </si>
  <si>
    <t>Cultivos Energéticos</t>
  </si>
  <si>
    <t>Aceite de oliva y aceitunas</t>
  </si>
  <si>
    <t>Azúcar e isoglucosa</t>
  </si>
  <si>
    <t>Productos transformados</t>
  </si>
  <si>
    <t>Modulación</t>
  </si>
  <si>
    <t>Ayuda específica - R (CE) 79/2009</t>
  </si>
  <si>
    <t>Liquidación ejercicios anteriores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</si>
</sst>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#,##0.00_);\(#,##0.00\)"/>
    <numFmt numFmtId="171" formatCode="0.0"/>
    <numFmt numFmtId="172" formatCode="#,##0.0"/>
    <numFmt numFmtId="173" formatCode="0.000"/>
    <numFmt numFmtId="174" formatCode="#,##0.000"/>
    <numFmt numFmtId="175" formatCode="#,##0;\(0.0\)"/>
    <numFmt numFmtId="176" formatCode="_-* #,##0.00\ [$€]_-;\-* #,##0.00\ [$€]_-;_-* &quot;-&quot;??\ [$€]_-;_-@_-"/>
    <numFmt numFmtId="177" formatCode="#,##0_ ;\-#,##0\ "/>
    <numFmt numFmtId="178" formatCode="#,##0.0__;\–#,##0.0__;0.0__;@__"/>
    <numFmt numFmtId="179" formatCode="#,##0.00__;\–#,##0.00__;0.00__;@__"/>
    <numFmt numFmtId="180" formatCode="#,##0__;\–#,##0__;0__;@__"/>
    <numFmt numFmtId="181" formatCode="General\ \ \ \ "/>
    <numFmt numFmtId="182" formatCode="#,##0.0000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0.000000"/>
    <numFmt numFmtId="192" formatCode="0.00000"/>
    <numFmt numFmtId="193" formatCode="0.0000"/>
    <numFmt numFmtId="194" formatCode="0.0%"/>
    <numFmt numFmtId="195" formatCode="#,##0\ &quot;Pts&quot;;\-#,##0\ &quot;Pts&quot;"/>
    <numFmt numFmtId="196" formatCode="#,##0\ &quot;Pts&quot;;[Red]\-#,##0\ &quot;Pts&quot;"/>
    <numFmt numFmtId="197" formatCode="#,##0.00\ &quot;Pts&quot;;\-#,##0.00\ &quot;Pts&quot;"/>
    <numFmt numFmtId="198" formatCode="#,##0.00\ &quot;Pts&quot;;[Red]\-#,##0.00\ &quot;Pts&quot;"/>
    <numFmt numFmtId="199" formatCode="0.0_)"/>
    <numFmt numFmtId="200" formatCode="0.00_)"/>
    <numFmt numFmtId="201" formatCode="#,##0.0_);[Red]\(#,##0.0\)"/>
    <numFmt numFmtId="202" formatCode="0.00000_)"/>
    <numFmt numFmtId="203" formatCode="0.000_)"/>
    <numFmt numFmtId="204" formatCode="#,##0.000_);\(#,##0.000\)"/>
    <numFmt numFmtId="205" formatCode="&quot;$&quot;#,##0;\-&quot;$&quot;#,##0"/>
    <numFmt numFmtId="206" formatCode="&quot;$&quot;#,##0;[Red]\-&quot;$&quot;#,##0"/>
    <numFmt numFmtId="207" formatCode="&quot;$&quot;#,##0.00;\-&quot;$&quot;#,##0.00"/>
    <numFmt numFmtId="208" formatCode="&quot;$&quot;#,##0.00;[Red]\-&quot;$&quot;#,##0.00"/>
    <numFmt numFmtId="209" formatCode="_-&quot;$&quot;* #,##0_-;\-&quot;$&quot;* #,##0_-;_-&quot;$&quot;* &quot;-&quot;_-;_-@_-"/>
    <numFmt numFmtId="210" formatCode="_-* #,##0_-;\-* #,##0_-;_-* &quot;-&quot;_-;_-@_-"/>
    <numFmt numFmtId="211" formatCode="_-&quot;$&quot;* #,##0.00_-;\-&quot;$&quot;* #,##0.00_-;_-&quot;$&quot;* &quot;-&quot;??_-;_-@_-"/>
    <numFmt numFmtId="212" formatCode="_-* #,##0.00_-;\-* #,##0.00_-;_-* &quot;-&quot;??_-;_-@_-"/>
    <numFmt numFmtId="213" formatCode="0.0000000"/>
    <numFmt numFmtId="214" formatCode="0_)"/>
    <numFmt numFmtId="215" formatCode="\1\9\9\6"/>
    <numFmt numFmtId="216" formatCode="\1\9\9\5"/>
    <numFmt numFmtId="217" formatCode="General_)"/>
    <numFmt numFmtId="218" formatCode="#,##0.00000"/>
    <numFmt numFmtId="219" formatCode="0.00000000"/>
    <numFmt numFmtId="220" formatCode="00000"/>
    <numFmt numFmtId="221" formatCode="#,##0;[Red]#,##0"/>
    <numFmt numFmtId="222" formatCode="#,##0;;"/>
    <numFmt numFmtId="223" formatCode="#,##0.0__"/>
    <numFmt numFmtId="224" formatCode="&quot;Sí&quot;;&quot;Sí&quot;;&quot;No&quot;"/>
    <numFmt numFmtId="225" formatCode="&quot;Verdadero&quot;;&quot;Verdadero&quot;;&quot;Falso&quot;"/>
    <numFmt numFmtId="226" formatCode="&quot;Activado&quot;;&quot;Activado&quot;;&quot;Desactivado&quot;"/>
    <numFmt numFmtId="227" formatCode="[$€-2]\ #,##0.00_);[Red]\([$€-2]\ #,##0.00\)"/>
  </numFmts>
  <fonts count="47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25"/>
      <name val="Arial"/>
      <family val="0"/>
    </font>
    <font>
      <sz val="8.5"/>
      <name val="Arial"/>
      <family val="0"/>
    </font>
    <font>
      <sz val="12"/>
      <name val="Arial"/>
      <family val="0"/>
    </font>
    <font>
      <sz val="10"/>
      <color indexed="9"/>
      <name val="Arial"/>
      <family val="0"/>
    </font>
    <font>
      <sz val="9"/>
      <name val="Univers"/>
      <family val="0"/>
    </font>
    <font>
      <b/>
      <vertAlign val="superscript"/>
      <sz val="11"/>
      <name val="Arial"/>
      <family val="2"/>
    </font>
    <font>
      <sz val="10"/>
      <color indexed="8"/>
      <name val="Arial"/>
      <family val="2"/>
    </font>
    <font>
      <sz val="9.25"/>
      <name val="Arial"/>
      <family val="0"/>
    </font>
    <font>
      <sz val="9.5"/>
      <name val="Arial"/>
      <family val="0"/>
    </font>
    <font>
      <sz val="18.25"/>
      <name val="Arial"/>
      <family val="0"/>
    </font>
    <font>
      <sz val="8.25"/>
      <name val="Arial"/>
      <family val="0"/>
    </font>
    <font>
      <sz val="8.75"/>
      <name val="Arial"/>
      <family val="0"/>
    </font>
    <font>
      <b/>
      <sz val="9.5"/>
      <name val="Arial"/>
      <family val="0"/>
    </font>
    <font>
      <sz val="14"/>
      <name val="Arial"/>
      <family val="2"/>
    </font>
    <font>
      <sz val="10"/>
      <name val="Courier"/>
      <family val="0"/>
    </font>
    <font>
      <sz val="11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10"/>
      <color indexed="10"/>
      <name val="Arial"/>
      <family val="2"/>
    </font>
    <font>
      <sz val="11.5"/>
      <name val="Arial"/>
      <family val="0"/>
    </font>
    <font>
      <sz val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37"/>
      </top>
      <bottom>
        <color indexed="63"/>
      </bottom>
    </border>
    <border>
      <left style="medium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medium">
        <color indexed="6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medium">
        <color indexed="60"/>
      </right>
      <top style="thin">
        <color indexed="60"/>
      </top>
      <bottom style="medium">
        <color indexed="60"/>
      </bottom>
    </border>
    <border>
      <left style="medium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/>
      <top style="medium">
        <color indexed="37"/>
      </top>
      <bottom style="medium">
        <color indexed="37"/>
      </bottom>
    </border>
    <border>
      <left style="thin"/>
      <right style="thin"/>
      <top style="medium">
        <color indexed="37"/>
      </top>
      <bottom style="medium">
        <color indexed="37"/>
      </bottom>
    </border>
    <border>
      <left style="thin"/>
      <right>
        <color indexed="63"/>
      </right>
      <top style="medium">
        <color indexed="37"/>
      </top>
      <bottom style="medium">
        <color indexed="37"/>
      </bottom>
    </border>
    <border>
      <left style="thin">
        <color indexed="60"/>
      </left>
      <right style="medium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medium">
        <color indexed="60"/>
      </right>
      <top>
        <color indexed="63"/>
      </top>
      <bottom style="medium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37"/>
      </top>
      <bottom style="medium">
        <color indexed="37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 style="medium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medium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/>
      <top style="medium">
        <color indexed="60"/>
      </top>
      <bottom style="thin">
        <color indexed="60"/>
      </bottom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024">
    <xf numFmtId="0" fontId="0" fillId="0" borderId="0" xfId="0" applyAlignment="1">
      <alignment/>
    </xf>
    <xf numFmtId="0" fontId="0" fillId="0" borderId="0" xfId="29" applyFont="1">
      <alignment/>
      <protection/>
    </xf>
    <xf numFmtId="0" fontId="0" fillId="0" borderId="0" xfId="29" applyFont="1" applyAlignment="1" applyProtection="1">
      <alignment horizontal="fill"/>
      <protection/>
    </xf>
    <xf numFmtId="0" fontId="0" fillId="0" borderId="0" xfId="34" applyFont="1">
      <alignment/>
      <protection/>
    </xf>
    <xf numFmtId="0" fontId="0" fillId="0" borderId="0" xfId="34" applyFont="1" applyBorder="1">
      <alignment/>
      <protection/>
    </xf>
    <xf numFmtId="168" fontId="0" fillId="0" borderId="0" xfId="33" applyFont="1">
      <alignment/>
      <protection/>
    </xf>
    <xf numFmtId="168" fontId="0" fillId="0" borderId="0" xfId="33" applyNumberFormat="1" applyFont="1" applyProtection="1">
      <alignment/>
      <protection/>
    </xf>
    <xf numFmtId="0" fontId="0" fillId="0" borderId="0" xfId="32" applyFont="1">
      <alignment/>
      <protection/>
    </xf>
    <xf numFmtId="0" fontId="0" fillId="0" borderId="0" xfId="32" applyFont="1" applyAlignment="1">
      <alignment horizontal="fill"/>
      <protection/>
    </xf>
    <xf numFmtId="168" fontId="0" fillId="0" borderId="0" xfId="32" applyNumberFormat="1" applyFont="1" applyProtection="1">
      <alignment/>
      <protection/>
    </xf>
    <xf numFmtId="0" fontId="0" fillId="0" borderId="0" xfId="31" applyFont="1">
      <alignment/>
      <protection/>
    </xf>
    <xf numFmtId="169" fontId="0" fillId="0" borderId="0" xfId="31" applyNumberFormat="1" applyFont="1" applyProtection="1">
      <alignment/>
      <protection/>
    </xf>
    <xf numFmtId="168" fontId="0" fillId="0" borderId="0" xfId="31" applyNumberFormat="1" applyFont="1" applyProtection="1">
      <alignment/>
      <protection/>
    </xf>
    <xf numFmtId="170" fontId="0" fillId="0" borderId="0" xfId="31" applyNumberFormat="1" applyFont="1" applyProtection="1">
      <alignment/>
      <protection/>
    </xf>
    <xf numFmtId="169" fontId="0" fillId="0" borderId="0" xfId="30" applyFont="1">
      <alignment/>
      <protection/>
    </xf>
    <xf numFmtId="169" fontId="0" fillId="0" borderId="0" xfId="30" applyNumberFormat="1" applyFont="1" applyAlignment="1" applyProtection="1">
      <alignment horizontal="fill"/>
      <protection/>
    </xf>
    <xf numFmtId="169" fontId="2" fillId="0" borderId="0" xfId="30" applyFont="1" applyAlignment="1">
      <alignment horizontal="center"/>
      <protection/>
    </xf>
    <xf numFmtId="0" fontId="2" fillId="0" borderId="0" xfId="29" applyFont="1">
      <alignment/>
      <protection/>
    </xf>
    <xf numFmtId="169" fontId="2" fillId="0" borderId="0" xfId="30" applyFont="1">
      <alignment/>
      <protection/>
    </xf>
    <xf numFmtId="0" fontId="0" fillId="0" borderId="0" xfId="31" applyFont="1" applyBorder="1" applyAlignment="1">
      <alignment horizontal="left"/>
      <protection/>
    </xf>
    <xf numFmtId="169" fontId="4" fillId="0" borderId="0" xfId="30" applyFont="1" applyAlignment="1">
      <alignment horizontal="center"/>
      <protection/>
    </xf>
    <xf numFmtId="0" fontId="4" fillId="0" borderId="0" xfId="29" applyFont="1" applyAlignment="1" applyProtection="1">
      <alignment horizontal="center"/>
      <protection/>
    </xf>
    <xf numFmtId="168" fontId="4" fillId="0" borderId="0" xfId="33" applyFont="1" applyAlignment="1">
      <alignment horizontal="center"/>
      <protection/>
    </xf>
    <xf numFmtId="168" fontId="2" fillId="0" borderId="0" xfId="33" applyFont="1">
      <alignment/>
      <protection/>
    </xf>
    <xf numFmtId="0" fontId="2" fillId="0" borderId="0" xfId="34" applyFont="1">
      <alignment/>
      <protection/>
    </xf>
    <xf numFmtId="171" fontId="0" fillId="0" borderId="0" xfId="0" applyNumberFormat="1" applyAlignment="1">
      <alignment/>
    </xf>
    <xf numFmtId="171" fontId="0" fillId="0" borderId="0" xfId="31" applyNumberFormat="1" applyFont="1" applyProtection="1">
      <alignment/>
      <protection/>
    </xf>
    <xf numFmtId="173" fontId="0" fillId="0" borderId="0" xfId="31" applyNumberFormat="1" applyFont="1">
      <alignment/>
      <protection/>
    </xf>
    <xf numFmtId="2" fontId="0" fillId="0" borderId="0" xfId="0" applyNumberFormat="1" applyAlignment="1">
      <alignment/>
    </xf>
    <xf numFmtId="2" fontId="0" fillId="0" borderId="0" xfId="31" applyNumberFormat="1" applyFont="1" applyProtection="1">
      <alignment/>
      <protection/>
    </xf>
    <xf numFmtId="0" fontId="0" fillId="2" borderId="0" xfId="0" applyFont="1" applyFill="1" applyBorder="1" applyAlignment="1">
      <alignment horizontal="left"/>
    </xf>
    <xf numFmtId="171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1" fontId="2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2" borderId="0" xfId="0" applyNumberFormat="1" applyFont="1" applyFill="1" applyAlignment="1">
      <alignment/>
    </xf>
    <xf numFmtId="0" fontId="15" fillId="2" borderId="0" xfId="0" applyFont="1" applyFill="1" applyBorder="1" applyAlignment="1">
      <alignment/>
    </xf>
    <xf numFmtId="0" fontId="15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14" fillId="2" borderId="0" xfId="0" applyFont="1" applyFill="1" applyAlignment="1">
      <alignment/>
    </xf>
    <xf numFmtId="171" fontId="15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13" fillId="2" borderId="0" xfId="0" applyFont="1" applyFill="1" applyBorder="1" applyAlignment="1">
      <alignment/>
    </xf>
    <xf numFmtId="171" fontId="13" fillId="2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77" fontId="12" fillId="2" borderId="0" xfId="15" applyNumberFormat="1" applyFont="1" applyFill="1" applyAlignment="1">
      <alignment/>
    </xf>
    <xf numFmtId="171" fontId="2" fillId="2" borderId="0" xfId="0" applyNumberFormat="1" applyFont="1" applyFill="1" applyBorder="1" applyAlignment="1">
      <alignment horizontal="center"/>
    </xf>
    <xf numFmtId="171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71" fontId="0" fillId="2" borderId="0" xfId="45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1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168" fontId="0" fillId="0" borderId="0" xfId="33" applyFont="1" applyBorder="1" applyAlignment="1">
      <alignment horizontal="left"/>
      <protection/>
    </xf>
    <xf numFmtId="168" fontId="0" fillId="0" borderId="0" xfId="33" applyFont="1" applyBorder="1">
      <alignment/>
      <protection/>
    </xf>
    <xf numFmtId="0" fontId="0" fillId="2" borderId="0" xfId="22" applyFill="1">
      <alignment/>
      <protection/>
    </xf>
    <xf numFmtId="0" fontId="0" fillId="2" borderId="0" xfId="22" applyFont="1" applyFill="1">
      <alignment/>
      <protection/>
    </xf>
    <xf numFmtId="1" fontId="0" fillId="2" borderId="0" xfId="22" applyNumberFormat="1" applyFill="1">
      <alignment/>
      <protection/>
    </xf>
    <xf numFmtId="0" fontId="0" fillId="2" borderId="0" xfId="22" applyFont="1" applyFill="1">
      <alignment/>
      <protection/>
    </xf>
    <xf numFmtId="0" fontId="0" fillId="0" borderId="0" xfId="22" applyFill="1">
      <alignment/>
      <protection/>
    </xf>
    <xf numFmtId="0" fontId="0" fillId="2" borderId="0" xfId="22" applyFont="1" applyFill="1" applyBorder="1">
      <alignment/>
      <protection/>
    </xf>
    <xf numFmtId="0" fontId="0" fillId="2" borderId="0" xfId="22" applyFont="1" applyFill="1" applyBorder="1" applyAlignment="1">
      <alignment horizontal="center"/>
      <protection/>
    </xf>
    <xf numFmtId="0" fontId="0" fillId="2" borderId="0" xfId="22" applyFill="1" applyBorder="1">
      <alignment/>
      <protection/>
    </xf>
    <xf numFmtId="49" fontId="0" fillId="2" borderId="0" xfId="22" applyNumberFormat="1" applyFont="1" applyFill="1" applyBorder="1" applyAlignment="1">
      <alignment horizontal="left"/>
      <protection/>
    </xf>
    <xf numFmtId="1" fontId="0" fillId="2" borderId="0" xfId="22" applyNumberFormat="1" applyFont="1" applyFill="1">
      <alignment/>
      <protection/>
    </xf>
    <xf numFmtId="172" fontId="0" fillId="2" borderId="0" xfId="22" applyNumberFormat="1" applyFont="1" applyFill="1">
      <alignment/>
      <protection/>
    </xf>
    <xf numFmtId="0" fontId="2" fillId="2" borderId="0" xfId="22" applyFont="1" applyFill="1">
      <alignment/>
      <protection/>
    </xf>
    <xf numFmtId="0" fontId="6" fillId="2" borderId="0" xfId="22" applyFont="1" applyFill="1" applyBorder="1">
      <alignment/>
      <protection/>
    </xf>
    <xf numFmtId="0" fontId="3" fillId="2" borderId="0" xfId="22" applyFont="1" applyFill="1" applyAlignment="1">
      <alignment vertical="distributed"/>
      <protection/>
    </xf>
    <xf numFmtId="0" fontId="25" fillId="2" borderId="0" xfId="22" applyFont="1" applyFill="1">
      <alignment/>
      <protection/>
    </xf>
    <xf numFmtId="1" fontId="25" fillId="2" borderId="0" xfId="22" applyNumberFormat="1" applyFont="1" applyFill="1">
      <alignment/>
      <protection/>
    </xf>
    <xf numFmtId="0" fontId="6" fillId="2" borderId="0" xfId="22" applyFont="1" applyFill="1">
      <alignment/>
      <protection/>
    </xf>
    <xf numFmtId="0" fontId="0" fillId="2" borderId="0" xfId="22" applyFont="1" applyFill="1" applyAlignment="1">
      <alignment horizontal="center"/>
      <protection/>
    </xf>
    <xf numFmtId="1" fontId="0" fillId="2" borderId="0" xfId="22" applyNumberFormat="1" applyFont="1" applyFill="1" applyBorder="1" applyAlignment="1">
      <alignment horizontal="left"/>
      <protection/>
    </xf>
    <xf numFmtId="1" fontId="0" fillId="2" borderId="0" xfId="22" applyNumberFormat="1" applyFont="1" applyFill="1">
      <alignment/>
      <protection/>
    </xf>
    <xf numFmtId="1" fontId="0" fillId="2" borderId="0" xfId="22" applyNumberFormat="1" applyFill="1" applyBorder="1">
      <alignment/>
      <protection/>
    </xf>
    <xf numFmtId="0" fontId="2" fillId="2" borderId="0" xfId="22" applyFont="1" applyFill="1" applyBorder="1">
      <alignment/>
      <protection/>
    </xf>
    <xf numFmtId="4" fontId="11" fillId="2" borderId="0" xfId="19" applyNumberFormat="1" applyFont="1" applyFill="1" applyBorder="1" applyAlignment="1">
      <alignment horizontal="right"/>
    </xf>
    <xf numFmtId="4" fontId="11" fillId="2" borderId="0" xfId="22" applyNumberFormat="1" applyFont="1" applyFill="1" applyBorder="1">
      <alignment/>
      <protection/>
    </xf>
    <xf numFmtId="172" fontId="11" fillId="2" borderId="0" xfId="22" applyNumberFormat="1" applyFont="1" applyFill="1" applyBorder="1">
      <alignment/>
      <protection/>
    </xf>
    <xf numFmtId="0" fontId="0" fillId="2" borderId="0" xfId="22" applyFont="1">
      <alignment/>
      <protection/>
    </xf>
    <xf numFmtId="0" fontId="0" fillId="0" borderId="0" xfId="22" applyFont="1" applyFill="1">
      <alignment/>
      <protection/>
    </xf>
    <xf numFmtId="3" fontId="0" fillId="2" borderId="0" xfId="22" applyNumberFormat="1" applyFont="1">
      <alignment/>
      <protection/>
    </xf>
    <xf numFmtId="171" fontId="0" fillId="2" borderId="0" xfId="22" applyNumberFormat="1" applyFont="1">
      <alignment/>
      <protection/>
    </xf>
    <xf numFmtId="168" fontId="0" fillId="2" borderId="0" xfId="22" applyNumberFormat="1" applyFont="1" applyProtection="1">
      <alignment/>
      <protection/>
    </xf>
    <xf numFmtId="0" fontId="0" fillId="2" borderId="0" xfId="22" applyFont="1" applyBorder="1">
      <alignment/>
      <protection/>
    </xf>
    <xf numFmtId="0" fontId="0" fillId="2" borderId="0" xfId="22">
      <alignment/>
      <protection/>
    </xf>
    <xf numFmtId="0" fontId="0" fillId="2" borderId="0" xfId="22" applyFont="1">
      <alignment/>
      <protection/>
    </xf>
    <xf numFmtId="0" fontId="0" fillId="0" borderId="0" xfId="22" applyFont="1" applyFill="1" applyBorder="1">
      <alignment/>
      <protection/>
    </xf>
    <xf numFmtId="0" fontId="0" fillId="2" borderId="0" xfId="22" applyBorder="1">
      <alignment/>
      <protection/>
    </xf>
    <xf numFmtId="0" fontId="35" fillId="0" borderId="0" xfId="39" applyFont="1">
      <alignment/>
      <protection/>
    </xf>
    <xf numFmtId="0" fontId="0" fillId="0" borderId="0" xfId="39" applyFont="1" applyAlignment="1">
      <alignment horizontal="centerContinuous"/>
      <protection/>
    </xf>
    <xf numFmtId="0" fontId="0" fillId="0" borderId="0" xfId="39" applyFont="1">
      <alignment/>
      <protection/>
    </xf>
    <xf numFmtId="0" fontId="0" fillId="0" borderId="0" xfId="39" applyFont="1" applyBorder="1">
      <alignment/>
      <protection/>
    </xf>
    <xf numFmtId="0" fontId="35" fillId="0" borderId="0" xfId="41" applyFont="1">
      <alignment/>
      <protection/>
    </xf>
    <xf numFmtId="0" fontId="0" fillId="0" borderId="0" xfId="41" applyFont="1">
      <alignment/>
      <protection/>
    </xf>
    <xf numFmtId="0" fontId="0" fillId="0" borderId="0" xfId="41" applyFont="1" applyAlignment="1">
      <alignment horizontal="right"/>
      <protection/>
    </xf>
    <xf numFmtId="0" fontId="0" fillId="0" borderId="0" xfId="41" applyFont="1" applyBorder="1" applyAlignment="1">
      <alignment horizontal="right"/>
      <protection/>
    </xf>
    <xf numFmtId="0" fontId="0" fillId="0" borderId="0" xfId="40" applyFont="1" applyAlignment="1">
      <alignment horizontal="right"/>
      <protection/>
    </xf>
    <xf numFmtId="0" fontId="0" fillId="0" borderId="0" xfId="40" applyFont="1">
      <alignment/>
      <protection/>
    </xf>
    <xf numFmtId="0" fontId="28" fillId="0" borderId="0" xfId="40" applyFont="1" applyAlignment="1">
      <alignment horizontal="right"/>
      <protection/>
    </xf>
    <xf numFmtId="0" fontId="28" fillId="0" borderId="0" xfId="40" applyFont="1">
      <alignment/>
      <protection/>
    </xf>
    <xf numFmtId="0" fontId="0" fillId="0" borderId="0" xfId="40" applyFont="1" applyBorder="1" applyAlignment="1">
      <alignment horizontal="right"/>
      <protection/>
    </xf>
    <xf numFmtId="0" fontId="0" fillId="0" borderId="0" xfId="24" applyFont="1" applyFill="1" applyAlignment="1">
      <alignment horizontal="right"/>
      <protection/>
    </xf>
    <xf numFmtId="0" fontId="4" fillId="2" borderId="0" xfId="35" applyFont="1" applyFill="1" applyAlignment="1">
      <alignment horizontal="center"/>
      <protection/>
    </xf>
    <xf numFmtId="0" fontId="0" fillId="2" borderId="0" xfId="0" applyFill="1" applyAlignment="1">
      <alignment/>
    </xf>
    <xf numFmtId="0" fontId="5" fillId="2" borderId="0" xfId="36" applyFont="1" applyFill="1">
      <alignment/>
      <protection/>
    </xf>
    <xf numFmtId="3" fontId="0" fillId="2" borderId="0" xfId="0" applyNumberFormat="1" applyFill="1" applyAlignment="1">
      <alignment/>
    </xf>
    <xf numFmtId="168" fontId="4" fillId="0" borderId="0" xfId="25" applyFont="1" applyFill="1" applyAlignment="1">
      <alignment horizontal="center"/>
      <protection/>
    </xf>
    <xf numFmtId="0" fontId="35" fillId="0" borderId="0" xfId="0" applyFont="1" applyAlignment="1">
      <alignment/>
    </xf>
    <xf numFmtId="168" fontId="4" fillId="0" borderId="0" xfId="25" applyFont="1" applyAlignment="1">
      <alignment horizontal="center"/>
      <protection/>
    </xf>
    <xf numFmtId="4" fontId="5" fillId="0" borderId="0" xfId="0" applyNumberFormat="1" applyFont="1" applyAlignment="1">
      <alignment horizontal="right"/>
    </xf>
    <xf numFmtId="4" fontId="37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7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168" fontId="35" fillId="0" borderId="0" xfId="28" applyFont="1">
      <alignment/>
      <protection/>
    </xf>
    <xf numFmtId="168" fontId="0" fillId="0" borderId="0" xfId="28" applyFont="1" applyBorder="1">
      <alignment/>
      <protection/>
    </xf>
    <xf numFmtId="168" fontId="0" fillId="0" borderId="0" xfId="28" applyFont="1">
      <alignment/>
      <protection/>
    </xf>
    <xf numFmtId="0" fontId="0" fillId="0" borderId="0" xfId="0" applyBorder="1" applyAlignment="1">
      <alignment/>
    </xf>
    <xf numFmtId="168" fontId="0" fillId="0" borderId="0" xfId="28" applyFont="1" applyBorder="1" applyAlignment="1">
      <alignment horizontal="center"/>
      <protection/>
    </xf>
    <xf numFmtId="168" fontId="35" fillId="0" borderId="0" xfId="27" applyFont="1">
      <alignment/>
      <protection/>
    </xf>
    <xf numFmtId="168" fontId="3" fillId="0" borderId="0" xfId="27" applyFont="1" applyAlignment="1">
      <alignment/>
      <protection/>
    </xf>
    <xf numFmtId="168" fontId="5" fillId="0" borderId="0" xfId="27" applyFont="1">
      <alignment/>
      <protection/>
    </xf>
    <xf numFmtId="168" fontId="0" fillId="0" borderId="0" xfId="27" applyFont="1">
      <alignment/>
      <protection/>
    </xf>
    <xf numFmtId="168" fontId="5" fillId="0" borderId="0" xfId="28" applyFont="1">
      <alignment/>
      <protection/>
    </xf>
    <xf numFmtId="0" fontId="4" fillId="2" borderId="0" xfId="35" applyFont="1" applyFill="1" applyBorder="1" applyAlignment="1">
      <alignment horizontal="center"/>
      <protection/>
    </xf>
    <xf numFmtId="0" fontId="4" fillId="2" borderId="0" xfId="35" applyFont="1" applyFill="1" applyBorder="1" applyAlignment="1">
      <alignment/>
      <protection/>
    </xf>
    <xf numFmtId="3" fontId="2" fillId="2" borderId="0" xfId="37" applyNumberFormat="1" applyFont="1" applyFill="1" applyBorder="1" applyAlignment="1" applyProtection="1">
      <alignment horizontal="right" indent="1"/>
      <protection/>
    </xf>
    <xf numFmtId="3" fontId="2" fillId="2" borderId="0" xfId="37" applyNumberFormat="1" applyFont="1" applyFill="1" applyBorder="1" applyAlignment="1">
      <alignment horizontal="right"/>
      <protection/>
    </xf>
    <xf numFmtId="0" fontId="0" fillId="2" borderId="0" xfId="37" applyFont="1" applyFill="1" applyBorder="1">
      <alignment/>
      <protection/>
    </xf>
    <xf numFmtId="0" fontId="44" fillId="2" borderId="0" xfId="38" applyFont="1" applyFill="1">
      <alignment/>
      <protection/>
    </xf>
    <xf numFmtId="174" fontId="44" fillId="2" borderId="0" xfId="38" applyNumberFormat="1" applyFont="1" applyFill="1">
      <alignment/>
      <protection/>
    </xf>
    <xf numFmtId="0" fontId="44" fillId="2" borderId="0" xfId="0" applyFont="1" applyFill="1" applyAlignment="1">
      <alignment/>
    </xf>
    <xf numFmtId="0" fontId="0" fillId="0" borderId="2" xfId="29" applyFont="1" applyBorder="1">
      <alignment/>
      <protection/>
    </xf>
    <xf numFmtId="0" fontId="2" fillId="0" borderId="3" xfId="29" applyFont="1" applyBorder="1" applyProtection="1">
      <alignment/>
      <protection/>
    </xf>
    <xf numFmtId="178" fontId="2" fillId="2" borderId="4" xfId="0" applyNumberFormat="1" applyFont="1" applyFill="1" applyBorder="1" applyAlignment="1" applyProtection="1">
      <alignment horizontal="right"/>
      <protection/>
    </xf>
    <xf numFmtId="178" fontId="2" fillId="2" borderId="5" xfId="0" applyNumberFormat="1" applyFont="1" applyFill="1" applyBorder="1" applyAlignment="1" applyProtection="1">
      <alignment horizontal="right"/>
      <protection/>
    </xf>
    <xf numFmtId="0" fontId="0" fillId="0" borderId="6" xfId="29" applyFont="1" applyBorder="1" applyProtection="1">
      <alignment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2" fillId="0" borderId="6" xfId="29" applyFont="1" applyBorder="1" applyProtection="1">
      <alignment/>
      <protection/>
    </xf>
    <xf numFmtId="178" fontId="2" fillId="2" borderId="7" xfId="0" applyNumberFormat="1" applyFont="1" applyFill="1" applyBorder="1" applyAlignment="1" applyProtection="1">
      <alignment horizontal="right"/>
      <protection/>
    </xf>
    <xf numFmtId="178" fontId="2" fillId="2" borderId="8" xfId="0" applyNumberFormat="1" applyFont="1" applyFill="1" applyBorder="1" applyAlignment="1" applyProtection="1">
      <alignment horizontal="right"/>
      <protection/>
    </xf>
    <xf numFmtId="0" fontId="0" fillId="0" borderId="9" xfId="29" applyFont="1" applyBorder="1" applyProtection="1">
      <alignment/>
      <protection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2" fillId="0" borderId="9" xfId="29" applyFont="1" applyBorder="1" applyProtection="1">
      <alignment/>
      <protection/>
    </xf>
    <xf numFmtId="169" fontId="0" fillId="0" borderId="2" xfId="30" applyFont="1" applyBorder="1">
      <alignment/>
      <protection/>
    </xf>
    <xf numFmtId="169" fontId="2" fillId="0" borderId="3" xfId="30" applyNumberFormat="1" applyFont="1" applyBorder="1" applyProtection="1">
      <alignment/>
      <protection/>
    </xf>
    <xf numFmtId="178" fontId="0" fillId="2" borderId="4" xfId="0" applyNumberFormat="1" applyFont="1" applyFill="1" applyBorder="1" applyAlignment="1" applyProtection="1">
      <alignment horizontal="right"/>
      <protection/>
    </xf>
    <xf numFmtId="178" fontId="0" fillId="2" borderId="5" xfId="0" applyNumberFormat="1" applyFont="1" applyFill="1" applyBorder="1" applyAlignment="1" applyProtection="1">
      <alignment horizontal="right"/>
      <protection/>
    </xf>
    <xf numFmtId="169" fontId="2" fillId="0" borderId="6" xfId="30" applyNumberFormat="1" applyFont="1" applyBorder="1" applyProtection="1">
      <alignment/>
      <protection/>
    </xf>
    <xf numFmtId="169" fontId="0" fillId="0" borderId="6" xfId="30" applyNumberFormat="1" applyFont="1" applyBorder="1" applyProtection="1">
      <alignment/>
      <protection/>
    </xf>
    <xf numFmtId="169" fontId="0" fillId="0" borderId="9" xfId="30" applyNumberFormat="1" applyFont="1" applyBorder="1" applyProtection="1">
      <alignment/>
      <protection/>
    </xf>
    <xf numFmtId="169" fontId="0" fillId="0" borderId="2" xfId="30" applyNumberFormat="1" applyFont="1" applyBorder="1" applyProtection="1">
      <alignment/>
      <protection/>
    </xf>
    <xf numFmtId="0" fontId="0" fillId="2" borderId="2" xfId="0" applyFont="1" applyFill="1" applyBorder="1" applyAlignment="1">
      <alignment/>
    </xf>
    <xf numFmtId="180" fontId="0" fillId="2" borderId="10" xfId="0" applyNumberFormat="1" applyFont="1" applyFill="1" applyBorder="1" applyAlignment="1" quotePrefix="1">
      <alignment horizontal="right"/>
    </xf>
    <xf numFmtId="0" fontId="10" fillId="2" borderId="3" xfId="0" applyFont="1" applyFill="1" applyBorder="1" applyAlignment="1">
      <alignment/>
    </xf>
    <xf numFmtId="178" fontId="2" fillId="2" borderId="4" xfId="0" applyNumberFormat="1" applyFont="1" applyFill="1" applyBorder="1" applyAlignment="1" quotePrefix="1">
      <alignment horizontal="right"/>
    </xf>
    <xf numFmtId="180" fontId="2" fillId="2" borderId="4" xfId="0" applyNumberFormat="1" applyFont="1" applyFill="1" applyBorder="1" applyAlignment="1" quotePrefix="1">
      <alignment horizontal="right"/>
    </xf>
    <xf numFmtId="178" fontId="2" fillId="2" borderId="5" xfId="0" applyNumberFormat="1" applyFont="1" applyFill="1" applyBorder="1" applyAlignment="1" quotePrefix="1">
      <alignment horizontal="right"/>
    </xf>
    <xf numFmtId="0" fontId="11" fillId="2" borderId="6" xfId="0" applyFont="1" applyFill="1" applyBorder="1" applyAlignment="1">
      <alignment horizontal="left"/>
    </xf>
    <xf numFmtId="180" fontId="0" fillId="2" borderId="7" xfId="0" applyNumberFormat="1" applyFont="1" applyFill="1" applyBorder="1" applyAlignment="1" quotePrefix="1">
      <alignment horizontal="right"/>
    </xf>
    <xf numFmtId="178" fontId="0" fillId="2" borderId="8" xfId="0" applyNumberFormat="1" applyFont="1" applyFill="1" applyBorder="1" applyAlignment="1" quotePrefix="1">
      <alignment horizontal="right"/>
    </xf>
    <xf numFmtId="178" fontId="0" fillId="2" borderId="7" xfId="0" applyNumberFormat="1" applyFont="1" applyFill="1" applyBorder="1" applyAlignment="1" quotePrefix="1">
      <alignment horizontal="right"/>
    </xf>
    <xf numFmtId="0" fontId="11" fillId="2" borderId="6" xfId="0" applyFont="1" applyFill="1" applyBorder="1" applyAlignment="1">
      <alignment/>
    </xf>
    <xf numFmtId="2" fontId="11" fillId="2" borderId="6" xfId="0" applyNumberFormat="1" applyFont="1" applyFill="1" applyBorder="1" applyAlignment="1">
      <alignment/>
    </xf>
    <xf numFmtId="0" fontId="10" fillId="2" borderId="6" xfId="0" applyFont="1" applyFill="1" applyBorder="1" applyAlignment="1">
      <alignment/>
    </xf>
    <xf numFmtId="178" fontId="2" fillId="2" borderId="7" xfId="0" applyNumberFormat="1" applyFont="1" applyFill="1" applyBorder="1" applyAlignment="1" quotePrefix="1">
      <alignment horizontal="right"/>
    </xf>
    <xf numFmtId="180" fontId="2" fillId="2" borderId="7" xfId="0" applyNumberFormat="1" applyFont="1" applyFill="1" applyBorder="1" applyAlignment="1" quotePrefix="1">
      <alignment horizontal="right"/>
    </xf>
    <xf numFmtId="178" fontId="2" fillId="2" borderId="8" xfId="0" applyNumberFormat="1" applyFont="1" applyFill="1" applyBorder="1" applyAlignment="1" quotePrefix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178" fontId="0" fillId="2" borderId="12" xfId="0" applyNumberFormat="1" applyFont="1" applyFill="1" applyBorder="1" applyAlignment="1" quotePrefix="1">
      <alignment horizontal="right"/>
    </xf>
    <xf numFmtId="180" fontId="0" fillId="2" borderId="12" xfId="0" applyNumberFormat="1" applyFont="1" applyFill="1" applyBorder="1" applyAlignment="1" quotePrefix="1">
      <alignment horizontal="right"/>
    </xf>
    <xf numFmtId="178" fontId="0" fillId="2" borderId="13" xfId="0" applyNumberFormat="1" applyFont="1" applyFill="1" applyBorder="1" applyAlignment="1" quotePrefix="1">
      <alignment horizontal="right"/>
    </xf>
    <xf numFmtId="0" fontId="2" fillId="2" borderId="14" xfId="0" applyFont="1" applyFill="1" applyBorder="1" applyAlignment="1">
      <alignment horizontal="left"/>
    </xf>
    <xf numFmtId="178" fontId="2" fillId="2" borderId="14" xfId="0" applyNumberFormat="1" applyFont="1" applyFill="1" applyBorder="1" applyAlignment="1" quotePrefix="1">
      <alignment horizontal="right"/>
    </xf>
    <xf numFmtId="180" fontId="2" fillId="2" borderId="14" xfId="0" applyNumberFormat="1" applyFont="1" applyFill="1" applyBorder="1" applyAlignment="1" quotePrefix="1">
      <alignment horizontal="right"/>
    </xf>
    <xf numFmtId="178" fontId="2" fillId="2" borderId="15" xfId="0" applyNumberFormat="1" applyFont="1" applyFill="1" applyBorder="1" applyAlignment="1" quotePrefix="1">
      <alignment horizontal="right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13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180" fontId="2" fillId="2" borderId="5" xfId="0" applyNumberFormat="1" applyFont="1" applyFill="1" applyBorder="1" applyAlignment="1" quotePrefix="1">
      <alignment horizontal="right"/>
    </xf>
    <xf numFmtId="180" fontId="0" fillId="2" borderId="8" xfId="0" applyNumberFormat="1" applyFont="1" applyFill="1" applyBorder="1" applyAlignment="1" quotePrefix="1">
      <alignment horizontal="right"/>
    </xf>
    <xf numFmtId="0" fontId="13" fillId="2" borderId="8" xfId="0" applyFont="1" applyFill="1" applyBorder="1" applyAlignment="1">
      <alignment/>
    </xf>
    <xf numFmtId="180" fontId="2" fillId="2" borderId="8" xfId="0" applyNumberFormat="1" applyFont="1" applyFill="1" applyBorder="1" applyAlignment="1" quotePrefix="1">
      <alignment horizontal="right"/>
    </xf>
    <xf numFmtId="0" fontId="2" fillId="2" borderId="9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/>
    </xf>
    <xf numFmtId="0" fontId="15" fillId="2" borderId="8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3" fontId="0" fillId="2" borderId="4" xfId="0" applyNumberFormat="1" applyFont="1" applyFill="1" applyBorder="1" applyAlignment="1">
      <alignment horizontal="center"/>
    </xf>
    <xf numFmtId="171" fontId="0" fillId="2" borderId="4" xfId="0" applyNumberFormat="1" applyFont="1" applyFill="1" applyBorder="1" applyAlignment="1">
      <alignment horizontal="center"/>
    </xf>
    <xf numFmtId="171" fontId="0" fillId="2" borderId="4" xfId="45" applyNumberFormat="1" applyFont="1" applyFill="1" applyBorder="1" applyAlignment="1">
      <alignment horizontal="center"/>
    </xf>
    <xf numFmtId="178" fontId="0" fillId="2" borderId="4" xfId="0" applyNumberFormat="1" applyFont="1" applyFill="1" applyBorder="1" applyAlignment="1" quotePrefix="1">
      <alignment horizontal="right"/>
    </xf>
    <xf numFmtId="178" fontId="0" fillId="2" borderId="5" xfId="0" applyNumberFormat="1" applyFont="1" applyFill="1" applyBorder="1" applyAlignment="1" quotePrefix="1">
      <alignment horizontal="right"/>
    </xf>
    <xf numFmtId="0" fontId="0" fillId="2" borderId="6" xfId="0" applyFont="1" applyFill="1" applyBorder="1" applyAlignment="1">
      <alignment horizontal="left"/>
    </xf>
    <xf numFmtId="180" fontId="0" fillId="2" borderId="7" xfId="0" applyNumberFormat="1" applyFont="1" applyFill="1" applyBorder="1" applyAlignment="1" applyProtection="1">
      <alignment horizontal="right"/>
      <protection/>
    </xf>
    <xf numFmtId="178" fontId="0" fillId="2" borderId="10" xfId="0" applyNumberFormat="1" applyFont="1" applyFill="1" applyBorder="1" applyAlignment="1" quotePrefix="1">
      <alignment horizontal="right"/>
    </xf>
    <xf numFmtId="178" fontId="0" fillId="2" borderId="11" xfId="0" applyNumberFormat="1" applyFont="1" applyFill="1" applyBorder="1" applyAlignment="1" quotePrefix="1">
      <alignment horizontal="right"/>
    </xf>
    <xf numFmtId="0" fontId="0" fillId="2" borderId="17" xfId="0" applyFont="1" applyFill="1" applyBorder="1" applyAlignment="1">
      <alignment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172" fontId="10" fillId="2" borderId="3" xfId="0" applyNumberFormat="1" applyFont="1" applyFill="1" applyBorder="1" applyAlignment="1">
      <alignment/>
    </xf>
    <xf numFmtId="172" fontId="11" fillId="2" borderId="6" xfId="0" applyNumberFormat="1" applyFont="1" applyFill="1" applyBorder="1" applyAlignment="1">
      <alignment horizontal="left"/>
    </xf>
    <xf numFmtId="172" fontId="11" fillId="2" borderId="6" xfId="0" applyNumberFormat="1" applyFont="1" applyFill="1" applyBorder="1" applyAlignment="1">
      <alignment/>
    </xf>
    <xf numFmtId="172" fontId="10" fillId="2" borderId="6" xfId="0" applyNumberFormat="1" applyFont="1" applyFill="1" applyBorder="1" applyAlignment="1">
      <alignment/>
    </xf>
    <xf numFmtId="172" fontId="0" fillId="2" borderId="6" xfId="0" applyNumberFormat="1" applyFont="1" applyFill="1" applyBorder="1" applyAlignment="1">
      <alignment/>
    </xf>
    <xf numFmtId="0" fontId="2" fillId="2" borderId="7" xfId="0" applyFont="1" applyFill="1" applyBorder="1" applyAlignment="1">
      <alignment horizontal="left"/>
    </xf>
    <xf numFmtId="3" fontId="0" fillId="2" borderId="4" xfId="0" applyNumberFormat="1" applyFont="1" applyFill="1" applyBorder="1" applyAlignment="1">
      <alignment/>
    </xf>
    <xf numFmtId="3" fontId="13" fillId="2" borderId="4" xfId="0" applyNumberFormat="1" applyFont="1" applyFill="1" applyBorder="1" applyAlignment="1">
      <alignment/>
    </xf>
    <xf numFmtId="3" fontId="13" fillId="2" borderId="5" xfId="0" applyNumberFormat="1" applyFont="1" applyFill="1" applyBorder="1" applyAlignment="1">
      <alignment/>
    </xf>
    <xf numFmtId="177" fontId="2" fillId="2" borderId="6" xfId="15" applyNumberFormat="1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180" fontId="0" fillId="2" borderId="4" xfId="0" applyNumberFormat="1" applyFont="1" applyFill="1" applyBorder="1" applyAlignment="1" quotePrefix="1">
      <alignment horizontal="right"/>
    </xf>
    <xf numFmtId="0" fontId="0" fillId="2" borderId="9" xfId="0" applyFont="1" applyFill="1" applyBorder="1" applyAlignment="1">
      <alignment horizontal="left"/>
    </xf>
    <xf numFmtId="3" fontId="0" fillId="2" borderId="17" xfId="0" applyNumberFormat="1" applyFont="1" applyFill="1" applyBorder="1" applyAlignment="1">
      <alignment horizontal="center"/>
    </xf>
    <xf numFmtId="171" fontId="0" fillId="2" borderId="17" xfId="0" applyNumberFormat="1" applyFont="1" applyFill="1" applyBorder="1" applyAlignment="1">
      <alignment horizontal="center"/>
    </xf>
    <xf numFmtId="171" fontId="0" fillId="2" borderId="17" xfId="45" applyNumberFormat="1" applyFont="1" applyFill="1" applyBorder="1" applyAlignment="1">
      <alignment horizontal="center"/>
    </xf>
    <xf numFmtId="0" fontId="5" fillId="0" borderId="2" xfId="31" applyFont="1" applyBorder="1">
      <alignment/>
      <protection/>
    </xf>
    <xf numFmtId="180" fontId="0" fillId="2" borderId="4" xfId="0" applyNumberFormat="1" applyFont="1" applyFill="1" applyBorder="1" applyAlignment="1" applyProtection="1">
      <alignment horizontal="right"/>
      <protection/>
    </xf>
    <xf numFmtId="0" fontId="0" fillId="0" borderId="6" xfId="31" applyFont="1" applyBorder="1">
      <alignment/>
      <protection/>
    </xf>
    <xf numFmtId="0" fontId="0" fillId="0" borderId="17" xfId="31" applyFont="1" applyBorder="1">
      <alignment/>
      <protection/>
    </xf>
    <xf numFmtId="168" fontId="0" fillId="0" borderId="17" xfId="31" applyNumberFormat="1" applyFont="1" applyBorder="1" applyProtection="1">
      <alignment/>
      <protection/>
    </xf>
    <xf numFmtId="0" fontId="0" fillId="0" borderId="2" xfId="32" applyFont="1" applyBorder="1" applyAlignment="1">
      <alignment horizontal="fill"/>
      <protection/>
    </xf>
    <xf numFmtId="0" fontId="2" fillId="0" borderId="3" xfId="32" applyFont="1" applyBorder="1">
      <alignment/>
      <protection/>
    </xf>
    <xf numFmtId="0" fontId="0" fillId="0" borderId="6" xfId="32" applyFont="1" applyBorder="1" applyAlignment="1" quotePrefix="1">
      <alignment horizontal="left"/>
      <protection/>
    </xf>
    <xf numFmtId="0" fontId="0" fillId="0" borderId="9" xfId="32" applyFont="1" applyBorder="1" applyAlignment="1" quotePrefix="1">
      <alignment horizontal="left"/>
      <protection/>
    </xf>
    <xf numFmtId="0" fontId="0" fillId="0" borderId="17" xfId="32" applyFont="1" applyBorder="1">
      <alignment/>
      <protection/>
    </xf>
    <xf numFmtId="0" fontId="0" fillId="3" borderId="5" xfId="32" applyFont="1" applyFill="1" applyBorder="1" applyAlignment="1">
      <alignment horizontal="center"/>
      <protection/>
    </xf>
    <xf numFmtId="0" fontId="0" fillId="0" borderId="6" xfId="32" applyFont="1" applyBorder="1" quotePrefix="1">
      <alignment/>
      <protection/>
    </xf>
    <xf numFmtId="168" fontId="0" fillId="0" borderId="2" xfId="33" applyFont="1" applyBorder="1">
      <alignment/>
      <protection/>
    </xf>
    <xf numFmtId="168" fontId="2" fillId="0" borderId="3" xfId="33" applyFont="1" applyBorder="1">
      <alignment/>
      <protection/>
    </xf>
    <xf numFmtId="168" fontId="0" fillId="0" borderId="6" xfId="33" applyFont="1" applyBorder="1">
      <alignment/>
      <protection/>
    </xf>
    <xf numFmtId="168" fontId="0" fillId="0" borderId="6" xfId="33" applyFont="1" applyBorder="1" applyAlignment="1">
      <alignment horizontal="left"/>
      <protection/>
    </xf>
    <xf numFmtId="168" fontId="0" fillId="0" borderId="9" xfId="33" applyFont="1" applyBorder="1" applyAlignment="1">
      <alignment horizontal="left"/>
      <protection/>
    </xf>
    <xf numFmtId="168" fontId="0" fillId="0" borderId="3" xfId="33" applyFont="1" applyBorder="1" applyAlignment="1">
      <alignment horizontal="left"/>
      <protection/>
    </xf>
    <xf numFmtId="168" fontId="0" fillId="0" borderId="17" xfId="33" applyFont="1" applyBorder="1">
      <alignment/>
      <protection/>
    </xf>
    <xf numFmtId="168" fontId="4" fillId="0" borderId="17" xfId="33" applyFont="1" applyBorder="1" applyAlignment="1">
      <alignment horizontal="center"/>
      <protection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3" fillId="0" borderId="2" xfId="34" applyFont="1" applyBorder="1" applyAlignment="1">
      <alignment horizontal="center"/>
      <protection/>
    </xf>
    <xf numFmtId="0" fontId="0" fillId="0" borderId="6" xfId="0" applyBorder="1" applyAlignment="1">
      <alignment vertical="center"/>
    </xf>
    <xf numFmtId="0" fontId="2" fillId="0" borderId="6" xfId="34" applyFont="1" applyBorder="1">
      <alignment/>
      <protection/>
    </xf>
    <xf numFmtId="0" fontId="0" fillId="0" borderId="6" xfId="34" applyFont="1" applyBorder="1">
      <alignment/>
      <protection/>
    </xf>
    <xf numFmtId="0" fontId="0" fillId="0" borderId="17" xfId="34" applyFont="1" applyBorder="1">
      <alignment/>
      <protection/>
    </xf>
    <xf numFmtId="169" fontId="0" fillId="0" borderId="17" xfId="34" applyNumberFormat="1" applyFont="1" applyBorder="1" applyProtection="1">
      <alignment/>
      <protection/>
    </xf>
    <xf numFmtId="180" fontId="0" fillId="2" borderId="8" xfId="0" applyNumberFormat="1" applyFont="1" applyFill="1" applyBorder="1" applyAlignment="1" applyProtection="1">
      <alignment horizontal="right"/>
      <protection/>
    </xf>
    <xf numFmtId="0" fontId="0" fillId="2" borderId="2" xfId="22" applyFont="1" applyFill="1" applyBorder="1">
      <alignment/>
      <protection/>
    </xf>
    <xf numFmtId="1" fontId="0" fillId="2" borderId="6" xfId="22" applyNumberFormat="1" applyFont="1" applyFill="1" applyBorder="1" applyAlignment="1">
      <alignment horizontal="left"/>
      <protection/>
    </xf>
    <xf numFmtId="178" fontId="0" fillId="2" borderId="7" xfId="22" applyNumberFormat="1" applyFont="1" applyFill="1" applyBorder="1" applyAlignment="1" applyProtection="1">
      <alignment horizontal="right"/>
      <protection/>
    </xf>
    <xf numFmtId="178" fontId="0" fillId="2" borderId="8" xfId="22" applyNumberFormat="1" applyFont="1" applyFill="1" applyBorder="1" applyAlignment="1" applyProtection="1">
      <alignment horizontal="right"/>
      <protection/>
    </xf>
    <xf numFmtId="1" fontId="0" fillId="2" borderId="9" xfId="22" applyNumberFormat="1" applyFont="1" applyFill="1" applyBorder="1" applyAlignment="1">
      <alignment horizontal="left"/>
      <protection/>
    </xf>
    <xf numFmtId="178" fontId="0" fillId="2" borderId="10" xfId="22" applyNumberFormat="1" applyFont="1" applyFill="1" applyBorder="1" applyAlignment="1" applyProtection="1">
      <alignment horizontal="right"/>
      <protection/>
    </xf>
    <xf numFmtId="178" fontId="0" fillId="2" borderId="11" xfId="22" applyNumberFormat="1" applyFont="1" applyFill="1" applyBorder="1" applyAlignment="1" applyProtection="1">
      <alignment horizontal="right"/>
      <protection/>
    </xf>
    <xf numFmtId="1" fontId="0" fillId="2" borderId="17" xfId="22" applyNumberFormat="1" applyFill="1" applyBorder="1">
      <alignment/>
      <protection/>
    </xf>
    <xf numFmtId="0" fontId="0" fillId="2" borderId="17" xfId="22" applyFont="1" applyFill="1" applyBorder="1">
      <alignment/>
      <protection/>
    </xf>
    <xf numFmtId="0" fontId="0" fillId="2" borderId="2" xfId="22" applyFill="1" applyBorder="1">
      <alignment/>
      <protection/>
    </xf>
    <xf numFmtId="0" fontId="0" fillId="2" borderId="6" xfId="22" applyNumberFormat="1" applyFont="1" applyFill="1" applyBorder="1" applyAlignment="1" quotePrefix="1">
      <alignment horizontal="left"/>
      <protection/>
    </xf>
    <xf numFmtId="1" fontId="0" fillId="2" borderId="6" xfId="22" applyNumberFormat="1" applyFont="1" applyFill="1" applyBorder="1" applyAlignment="1" quotePrefix="1">
      <alignment horizontal="left"/>
      <protection/>
    </xf>
    <xf numFmtId="1" fontId="0" fillId="2" borderId="9" xfId="22" applyNumberFormat="1" applyFont="1" applyFill="1" applyBorder="1" applyAlignment="1" quotePrefix="1">
      <alignment horizontal="left"/>
      <protection/>
    </xf>
    <xf numFmtId="0" fontId="0" fillId="2" borderId="17" xfId="22" applyFill="1" applyBorder="1">
      <alignment/>
      <protection/>
    </xf>
    <xf numFmtId="1" fontId="0" fillId="2" borderId="17" xfId="22" applyNumberFormat="1" applyFont="1" applyFill="1" applyBorder="1">
      <alignment/>
      <protection/>
    </xf>
    <xf numFmtId="172" fontId="0" fillId="2" borderId="17" xfId="22" applyNumberFormat="1" applyFont="1" applyFill="1" applyBorder="1">
      <alignment/>
      <protection/>
    </xf>
    <xf numFmtId="0" fontId="0" fillId="2" borderId="20" xfId="22" applyFont="1" applyFill="1" applyBorder="1">
      <alignment/>
      <protection/>
    </xf>
    <xf numFmtId="178" fontId="0" fillId="2" borderId="14" xfId="22" applyNumberFormat="1" applyFont="1" applyFill="1" applyBorder="1" applyAlignment="1" applyProtection="1">
      <alignment horizontal="right"/>
      <protection/>
    </xf>
    <xf numFmtId="178" fontId="0" fillId="2" borderId="15" xfId="22" applyNumberFormat="1" applyFont="1" applyFill="1" applyBorder="1" applyAlignment="1" applyProtection="1">
      <alignment horizontal="right"/>
      <protection/>
    </xf>
    <xf numFmtId="0" fontId="0" fillId="2" borderId="6" xfId="22" applyFont="1" applyFill="1" applyBorder="1">
      <alignment/>
      <protection/>
    </xf>
    <xf numFmtId="0" fontId="0" fillId="2" borderId="16" xfId="22" applyFont="1" applyFill="1" applyBorder="1">
      <alignment/>
      <protection/>
    </xf>
    <xf numFmtId="178" fontId="0" fillId="2" borderId="12" xfId="22" applyNumberFormat="1" applyFont="1" applyFill="1" applyBorder="1" applyAlignment="1" applyProtection="1">
      <alignment horizontal="right"/>
      <protection/>
    </xf>
    <xf numFmtId="178" fontId="0" fillId="2" borderId="13" xfId="22" applyNumberFormat="1" applyFont="1" applyFill="1" applyBorder="1" applyAlignment="1" applyProtection="1">
      <alignment horizontal="right"/>
      <protection/>
    </xf>
    <xf numFmtId="0" fontId="0" fillId="2" borderId="16" xfId="22" applyFont="1" applyFill="1" applyBorder="1" applyAlignment="1">
      <alignment wrapText="1"/>
      <protection/>
    </xf>
    <xf numFmtId="0" fontId="25" fillId="2" borderId="2" xfId="22" applyFont="1" applyFill="1" applyBorder="1">
      <alignment/>
      <protection/>
    </xf>
    <xf numFmtId="0" fontId="0" fillId="2" borderId="2" xfId="22" applyFill="1" applyBorder="1" applyAlignment="1">
      <alignment horizontal="center" vertical="center"/>
      <protection/>
    </xf>
    <xf numFmtId="1" fontId="0" fillId="2" borderId="6" xfId="22" applyNumberFormat="1" applyFont="1" applyFill="1" applyBorder="1" applyAlignment="1">
      <alignment horizontal="left"/>
      <protection/>
    </xf>
    <xf numFmtId="1" fontId="0" fillId="2" borderId="9" xfId="22" applyNumberFormat="1" applyFont="1" applyFill="1" applyBorder="1" applyAlignment="1">
      <alignment horizontal="left"/>
      <protection/>
    </xf>
    <xf numFmtId="0" fontId="0" fillId="2" borderId="21" xfId="22" applyFill="1" applyBorder="1">
      <alignment/>
      <protection/>
    </xf>
    <xf numFmtId="0" fontId="0" fillId="2" borderId="20" xfId="22" applyFill="1" applyBorder="1">
      <alignment/>
      <protection/>
    </xf>
    <xf numFmtId="179" fontId="0" fillId="2" borderId="14" xfId="22" applyNumberFormat="1" applyFont="1" applyFill="1" applyBorder="1" applyAlignment="1" applyProtection="1">
      <alignment horizontal="right"/>
      <protection/>
    </xf>
    <xf numFmtId="179" fontId="0" fillId="2" borderId="15" xfId="22" applyNumberFormat="1" applyFont="1" applyFill="1" applyBorder="1" applyAlignment="1" applyProtection="1">
      <alignment horizontal="right"/>
      <protection/>
    </xf>
    <xf numFmtId="0" fontId="0" fillId="2" borderId="22" xfId="22" applyFill="1" applyBorder="1">
      <alignment/>
      <protection/>
    </xf>
    <xf numFmtId="0" fontId="0" fillId="2" borderId="16" xfId="22" applyFill="1" applyBorder="1">
      <alignment/>
      <protection/>
    </xf>
    <xf numFmtId="179" fontId="0" fillId="2" borderId="12" xfId="22" applyNumberFormat="1" applyFont="1" applyFill="1" applyBorder="1" applyAlignment="1" applyProtection="1">
      <alignment horizontal="right"/>
      <protection/>
    </xf>
    <xf numFmtId="179" fontId="0" fillId="2" borderId="13" xfId="22" applyNumberFormat="1" applyFont="1" applyFill="1" applyBorder="1" applyAlignment="1" applyProtection="1">
      <alignment horizontal="right"/>
      <protection/>
    </xf>
    <xf numFmtId="0" fontId="0" fillId="2" borderId="6" xfId="22" applyFill="1" applyBorder="1">
      <alignment/>
      <protection/>
    </xf>
    <xf numFmtId="179" fontId="0" fillId="2" borderId="7" xfId="22" applyNumberFormat="1" applyFont="1" applyFill="1" applyBorder="1" applyAlignment="1" applyProtection="1">
      <alignment horizontal="right"/>
      <protection/>
    </xf>
    <xf numFmtId="179" fontId="0" fillId="2" borderId="8" xfId="22" applyNumberFormat="1" applyFont="1" applyFill="1" applyBorder="1" applyAlignment="1" applyProtection="1">
      <alignment horizontal="right"/>
      <protection/>
    </xf>
    <xf numFmtId="0" fontId="0" fillId="2" borderId="2" xfId="22" applyFont="1" applyBorder="1" applyAlignment="1">
      <alignment horizontal="fill"/>
      <protection/>
    </xf>
    <xf numFmtId="49" fontId="0" fillId="2" borderId="3" xfId="22" applyNumberFormat="1" applyFont="1" applyBorder="1">
      <alignment/>
      <protection/>
    </xf>
    <xf numFmtId="180" fontId="0" fillId="2" borderId="4" xfId="22" applyNumberFormat="1" applyFont="1" applyFill="1" applyBorder="1" applyAlignment="1" applyProtection="1">
      <alignment horizontal="right"/>
      <protection/>
    </xf>
    <xf numFmtId="180" fontId="0" fillId="2" borderId="5" xfId="22" applyNumberFormat="1" applyFont="1" applyFill="1" applyBorder="1" applyAlignment="1" applyProtection="1">
      <alignment horizontal="right"/>
      <protection/>
    </xf>
    <xf numFmtId="180" fontId="0" fillId="2" borderId="7" xfId="22" applyNumberFormat="1" applyFont="1" applyFill="1" applyBorder="1" applyAlignment="1" applyProtection="1">
      <alignment horizontal="right"/>
      <protection/>
    </xf>
    <xf numFmtId="180" fontId="0" fillId="2" borderId="10" xfId="22" applyNumberFormat="1" applyFont="1" applyFill="1" applyBorder="1" applyAlignment="1" applyProtection="1">
      <alignment horizontal="right"/>
      <protection/>
    </xf>
    <xf numFmtId="180" fontId="0" fillId="2" borderId="11" xfId="22" applyNumberFormat="1" applyFont="1" applyFill="1" applyBorder="1" applyAlignment="1" applyProtection="1">
      <alignment horizontal="right"/>
      <protection/>
    </xf>
    <xf numFmtId="0" fontId="0" fillId="2" borderId="17" xfId="22" applyFont="1" applyBorder="1">
      <alignment/>
      <protection/>
    </xf>
    <xf numFmtId="0" fontId="0" fillId="3" borderId="3" xfId="22" applyFont="1" applyFill="1" applyBorder="1">
      <alignment/>
      <protection/>
    </xf>
    <xf numFmtId="0" fontId="0" fillId="3" borderId="5" xfId="22" applyFont="1" applyFill="1" applyBorder="1" applyAlignment="1">
      <alignment horizontal="center"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8" xfId="22" applyFont="1" applyFill="1" applyBorder="1" applyAlignment="1">
      <alignment horizontal="center"/>
      <protection/>
    </xf>
    <xf numFmtId="0" fontId="0" fillId="3" borderId="9" xfId="22" applyFont="1" applyFill="1" applyBorder="1">
      <alignment/>
      <protection/>
    </xf>
    <xf numFmtId="0" fontId="0" fillId="3" borderId="10" xfId="22" applyFont="1" applyFill="1" applyBorder="1" applyAlignment="1">
      <alignment horizontal="center"/>
      <protection/>
    </xf>
    <xf numFmtId="0" fontId="0" fillId="3" borderId="11" xfId="22" applyFont="1" applyFill="1" applyBorder="1" applyAlignment="1">
      <alignment horizontal="center"/>
      <protection/>
    </xf>
    <xf numFmtId="0" fontId="2" fillId="2" borderId="3" xfId="22" applyFont="1" applyBorder="1">
      <alignment/>
      <protection/>
    </xf>
    <xf numFmtId="180" fontId="2" fillId="2" borderId="4" xfId="22" applyNumberFormat="1" applyFont="1" applyFill="1" applyBorder="1" applyAlignment="1" applyProtection="1">
      <alignment horizontal="right"/>
      <protection/>
    </xf>
    <xf numFmtId="0" fontId="0" fillId="2" borderId="6" xfId="22" applyFont="1" applyBorder="1">
      <alignment/>
      <protection/>
    </xf>
    <xf numFmtId="169" fontId="0" fillId="2" borderId="17" xfId="22" applyNumberFormat="1" applyFont="1" applyBorder="1">
      <alignment/>
      <protection/>
    </xf>
    <xf numFmtId="0" fontId="3" fillId="0" borderId="2" xfId="39" applyFont="1" applyBorder="1" applyAlignment="1">
      <alignment horizontal="center"/>
      <protection/>
    </xf>
    <xf numFmtId="0" fontId="0" fillId="0" borderId="2" xfId="0" applyBorder="1" applyAlignment="1">
      <alignment/>
    </xf>
    <xf numFmtId="0" fontId="0" fillId="0" borderId="9" xfId="39" applyFont="1" applyBorder="1">
      <alignment/>
      <protection/>
    </xf>
    <xf numFmtId="0" fontId="0" fillId="0" borderId="3" xfId="39" applyFont="1" applyBorder="1">
      <alignment/>
      <protection/>
    </xf>
    <xf numFmtId="178" fontId="0" fillId="0" borderId="4" xfId="0" applyNumberFormat="1" applyFont="1" applyFill="1" applyBorder="1" applyAlignment="1" applyProtection="1">
      <alignment horizontal="right"/>
      <protection/>
    </xf>
    <xf numFmtId="178" fontId="0" fillId="0" borderId="5" xfId="0" applyNumberFormat="1" applyFont="1" applyFill="1" applyBorder="1" applyAlignment="1" applyProtection="1">
      <alignment horizontal="right"/>
      <protection/>
    </xf>
    <xf numFmtId="0" fontId="0" fillId="0" borderId="6" xfId="39" applyFont="1" applyBorder="1">
      <alignment/>
      <protection/>
    </xf>
    <xf numFmtId="178" fontId="0" fillId="0" borderId="7" xfId="0" applyNumberFormat="1" applyFont="1" applyFill="1" applyBorder="1" applyAlignment="1" applyProtection="1">
      <alignment horizontal="right"/>
      <protection/>
    </xf>
    <xf numFmtId="178" fontId="0" fillId="0" borderId="8" xfId="0" applyNumberFormat="1" applyFont="1" applyFill="1" applyBorder="1" applyAlignment="1" applyProtection="1">
      <alignment horizontal="right"/>
      <protection/>
    </xf>
    <xf numFmtId="178" fontId="0" fillId="0" borderId="10" xfId="0" applyNumberFormat="1" applyFont="1" applyFill="1" applyBorder="1" applyAlignment="1" applyProtection="1">
      <alignment horizontal="right"/>
      <protection/>
    </xf>
    <xf numFmtId="178" fontId="0" fillId="0" borderId="11" xfId="0" applyNumberFormat="1" applyFont="1" applyFill="1" applyBorder="1" applyAlignment="1" applyProtection="1">
      <alignment horizontal="right"/>
      <protection/>
    </xf>
    <xf numFmtId="0" fontId="0" fillId="0" borderId="17" xfId="0" applyFont="1" applyBorder="1" applyAlignment="1" quotePrefix="1">
      <alignment/>
    </xf>
    <xf numFmtId="0" fontId="0" fillId="0" borderId="17" xfId="39" applyFont="1" applyBorder="1">
      <alignment/>
      <protection/>
    </xf>
    <xf numFmtId="180" fontId="0" fillId="2" borderId="5" xfId="0" applyNumberFormat="1" applyFont="1" applyFill="1" applyBorder="1" applyAlignment="1" applyProtection="1">
      <alignment horizontal="right"/>
      <protection/>
    </xf>
    <xf numFmtId="180" fontId="0" fillId="2" borderId="7" xfId="0" applyNumberFormat="1" applyFont="1" applyFill="1" applyBorder="1" applyAlignment="1">
      <alignment horizontal="right"/>
    </xf>
    <xf numFmtId="0" fontId="0" fillId="2" borderId="2" xfId="36" applyFont="1" applyFill="1" applyBorder="1">
      <alignment/>
      <protection/>
    </xf>
    <xf numFmtId="169" fontId="0" fillId="2" borderId="2" xfId="36" applyNumberFormat="1" applyFont="1" applyFill="1" applyBorder="1" applyProtection="1">
      <alignment/>
      <protection/>
    </xf>
    <xf numFmtId="0" fontId="0" fillId="2" borderId="2" xfId="0" applyFill="1" applyBorder="1" applyAlignment="1">
      <alignment/>
    </xf>
    <xf numFmtId="168" fontId="2" fillId="2" borderId="3" xfId="36" applyNumberFormat="1" applyFont="1" applyFill="1" applyBorder="1" applyProtection="1">
      <alignment/>
      <protection/>
    </xf>
    <xf numFmtId="168" fontId="2" fillId="2" borderId="6" xfId="36" applyNumberFormat="1" applyFont="1" applyFill="1" applyBorder="1" applyProtection="1">
      <alignment/>
      <protection/>
    </xf>
    <xf numFmtId="0" fontId="0" fillId="2" borderId="6" xfId="36" applyFont="1" applyFill="1" applyBorder="1">
      <alignment/>
      <protection/>
    </xf>
    <xf numFmtId="0" fontId="0" fillId="2" borderId="17" xfId="0" applyFill="1" applyBorder="1" applyAlignment="1">
      <alignment/>
    </xf>
    <xf numFmtId="0" fontId="0" fillId="2" borderId="17" xfId="36" applyFont="1" applyFill="1" applyBorder="1">
      <alignment/>
      <protection/>
    </xf>
    <xf numFmtId="168" fontId="3" fillId="0" borderId="2" xfId="26" applyFont="1" applyFill="1" applyBorder="1" applyAlignment="1">
      <alignment horizontal="center"/>
      <protection/>
    </xf>
    <xf numFmtId="179" fontId="0" fillId="2" borderId="4" xfId="0" applyNumberFormat="1" applyFont="1" applyFill="1" applyBorder="1" applyAlignment="1" applyProtection="1">
      <alignment horizontal="right"/>
      <protection/>
    </xf>
    <xf numFmtId="179" fontId="0" fillId="2" borderId="5" xfId="0" applyNumberFormat="1" applyFont="1" applyFill="1" applyBorder="1" applyAlignment="1" applyProtection="1">
      <alignment horizontal="right"/>
      <protection/>
    </xf>
    <xf numFmtId="179" fontId="0" fillId="2" borderId="7" xfId="0" applyNumberFormat="1" applyFont="1" applyFill="1" applyBorder="1" applyAlignment="1" applyProtection="1">
      <alignment horizontal="right"/>
      <protection/>
    </xf>
    <xf numFmtId="179" fontId="0" fillId="2" borderId="8" xfId="0" applyNumberFormat="1" applyFont="1" applyFill="1" applyBorder="1" applyAlignment="1" applyProtection="1">
      <alignment horizontal="right"/>
      <protection/>
    </xf>
    <xf numFmtId="168" fontId="3" fillId="0" borderId="2" xfId="28" applyFont="1" applyBorder="1" applyAlignment="1">
      <alignment horizontal="center"/>
      <protection/>
    </xf>
    <xf numFmtId="168" fontId="0" fillId="0" borderId="2" xfId="28" applyFont="1" applyBorder="1">
      <alignment/>
      <protection/>
    </xf>
    <xf numFmtId="168" fontId="0" fillId="0" borderId="6" xfId="28" applyFont="1" applyBorder="1">
      <alignment/>
      <protection/>
    </xf>
    <xf numFmtId="178" fontId="0" fillId="2" borderId="17" xfId="0" applyNumberFormat="1" applyFont="1" applyFill="1" applyBorder="1" applyAlignment="1" applyProtection="1">
      <alignment horizontal="right"/>
      <protection/>
    </xf>
    <xf numFmtId="168" fontId="5" fillId="0" borderId="2" xfId="27" applyFont="1" applyBorder="1">
      <alignment/>
      <protection/>
    </xf>
    <xf numFmtId="168" fontId="0" fillId="0" borderId="3" xfId="27" applyFont="1" applyBorder="1">
      <alignment/>
      <protection/>
    </xf>
    <xf numFmtId="168" fontId="0" fillId="0" borderId="6" xfId="27" applyFont="1" applyBorder="1">
      <alignment/>
      <protection/>
    </xf>
    <xf numFmtId="168" fontId="0" fillId="0" borderId="6" xfId="27" applyFont="1" applyBorder="1" applyAlignment="1">
      <alignment horizontal="left"/>
      <protection/>
    </xf>
    <xf numFmtId="168" fontId="0" fillId="0" borderId="17" xfId="27" applyFont="1" applyBorder="1">
      <alignment/>
      <protection/>
    </xf>
    <xf numFmtId="168" fontId="5" fillId="0" borderId="2" xfId="28" applyFont="1" applyBorder="1">
      <alignment/>
      <protection/>
    </xf>
    <xf numFmtId="168" fontId="0" fillId="0" borderId="3" xfId="28" applyFont="1" applyBorder="1">
      <alignment/>
      <protection/>
    </xf>
    <xf numFmtId="168" fontId="0" fillId="0" borderId="6" xfId="28" applyFont="1" applyBorder="1" applyAlignment="1">
      <alignment horizontal="left"/>
      <protection/>
    </xf>
    <xf numFmtId="168" fontId="0" fillId="0" borderId="17" xfId="28" applyFont="1" applyBorder="1">
      <alignment/>
      <protection/>
    </xf>
    <xf numFmtId="0" fontId="0" fillId="2" borderId="2" xfId="37" applyFont="1" applyFill="1" applyBorder="1">
      <alignment/>
      <protection/>
    </xf>
    <xf numFmtId="168" fontId="0" fillId="2" borderId="2" xfId="37" applyNumberFormat="1" applyFont="1" applyFill="1" applyBorder="1" applyProtection="1">
      <alignment/>
      <protection/>
    </xf>
    <xf numFmtId="0" fontId="2" fillId="2" borderId="3" xfId="37" applyFont="1" applyFill="1" applyBorder="1">
      <alignment/>
      <protection/>
    </xf>
    <xf numFmtId="0" fontId="0" fillId="2" borderId="6" xfId="37" applyFont="1" applyFill="1" applyBorder="1" applyAlignment="1">
      <alignment horizontal="left" indent="1"/>
      <protection/>
    </xf>
    <xf numFmtId="0" fontId="2" fillId="2" borderId="6" xfId="37" applyFont="1" applyFill="1" applyBorder="1" applyAlignment="1">
      <alignment horizontal="left"/>
      <protection/>
    </xf>
    <xf numFmtId="180" fontId="2" fillId="2" borderId="7" xfId="0" applyNumberFormat="1" applyFont="1" applyFill="1" applyBorder="1" applyAlignment="1" applyProtection="1">
      <alignment horizontal="right"/>
      <protection/>
    </xf>
    <xf numFmtId="180" fontId="2" fillId="2" borderId="8" xfId="0" applyNumberFormat="1" applyFont="1" applyFill="1" applyBorder="1" applyAlignment="1" applyProtection="1">
      <alignment horizontal="right"/>
      <protection/>
    </xf>
    <xf numFmtId="0" fontId="2" fillId="2" borderId="6" xfId="37" applyFont="1" applyFill="1" applyBorder="1">
      <alignment/>
      <protection/>
    </xf>
    <xf numFmtId="0" fontId="41" fillId="2" borderId="3" xfId="0" applyFont="1" applyFill="1" applyBorder="1" applyAlignment="1">
      <alignment horizontal="center" vertical="center"/>
    </xf>
    <xf numFmtId="0" fontId="42" fillId="2" borderId="6" xfId="0" applyFont="1" applyFill="1" applyBorder="1" applyAlignment="1">
      <alignment/>
    </xf>
    <xf numFmtId="174" fontId="43" fillId="2" borderId="17" xfId="0" applyNumberFormat="1" applyFont="1" applyFill="1" applyBorder="1" applyAlignment="1">
      <alignment horizontal="right" vertical="center"/>
    </xf>
    <xf numFmtId="0" fontId="2" fillId="3" borderId="23" xfId="0" applyNumberFormat="1" applyFont="1" applyFill="1" applyBorder="1" applyAlignment="1">
      <alignment horizontal="center" vertical="center" wrapText="1"/>
    </xf>
    <xf numFmtId="172" fontId="2" fillId="3" borderId="23" xfId="0" applyNumberFormat="1" applyFont="1" applyFill="1" applyBorder="1" applyAlignment="1">
      <alignment horizontal="center" vertical="center" wrapText="1"/>
    </xf>
    <xf numFmtId="172" fontId="2" fillId="3" borderId="24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3" xfId="0" applyFont="1" applyFill="1" applyBorder="1" applyAlignment="1">
      <alignment wrapText="1"/>
    </xf>
    <xf numFmtId="0" fontId="0" fillId="2" borderId="20" xfId="0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0" fontId="6" fillId="2" borderId="17" xfId="0" applyFont="1" applyFill="1" applyBorder="1" applyAlignment="1">
      <alignment/>
    </xf>
    <xf numFmtId="0" fontId="0" fillId="3" borderId="11" xfId="32" applyFont="1" applyFill="1" applyBorder="1" applyAlignment="1">
      <alignment horizontal="center" wrapText="1"/>
      <protection/>
    </xf>
    <xf numFmtId="0" fontId="6" fillId="0" borderId="0" xfId="32" applyFont="1" quotePrefix="1">
      <alignment/>
      <protection/>
    </xf>
    <xf numFmtId="0" fontId="2" fillId="0" borderId="5" xfId="29" applyFont="1" applyBorder="1" applyProtection="1">
      <alignment/>
      <protection/>
    </xf>
    <xf numFmtId="0" fontId="0" fillId="0" borderId="8" xfId="29" applyFont="1" applyBorder="1" applyProtection="1">
      <alignment/>
      <protection/>
    </xf>
    <xf numFmtId="0" fontId="2" fillId="0" borderId="8" xfId="29" applyFont="1" applyBorder="1" applyProtection="1">
      <alignment/>
      <protection/>
    </xf>
    <xf numFmtId="0" fontId="0" fillId="0" borderId="11" xfId="29" applyFont="1" applyBorder="1" applyProtection="1">
      <alignment/>
      <protection/>
    </xf>
    <xf numFmtId="0" fontId="2" fillId="0" borderId="6" xfId="29" applyFont="1" applyBorder="1" applyAlignment="1" applyProtection="1">
      <alignment horizontal="right"/>
      <protection/>
    </xf>
    <xf numFmtId="0" fontId="2" fillId="0" borderId="25" xfId="29" applyFont="1" applyBorder="1" applyProtection="1">
      <alignment/>
      <protection/>
    </xf>
    <xf numFmtId="0" fontId="2" fillId="0" borderId="8" xfId="29" applyFont="1" applyBorder="1" applyAlignment="1" applyProtection="1">
      <alignment horizontal="right"/>
      <protection/>
    </xf>
    <xf numFmtId="0" fontId="2" fillId="0" borderId="11" xfId="29" applyFont="1" applyBorder="1" applyProtection="1">
      <alignment/>
      <protection/>
    </xf>
    <xf numFmtId="0" fontId="13" fillId="2" borderId="7" xfId="0" applyFont="1" applyFill="1" applyBorder="1" applyAlignment="1">
      <alignment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1" fontId="0" fillId="2" borderId="6" xfId="0" applyNumberFormat="1" applyFont="1" applyFill="1" applyBorder="1" applyAlignment="1">
      <alignment horizontal="left"/>
    </xf>
    <xf numFmtId="180" fontId="0" fillId="2" borderId="0" xfId="22" applyNumberFormat="1">
      <alignment/>
      <protection/>
    </xf>
    <xf numFmtId="3" fontId="0" fillId="2" borderId="8" xfId="0" applyNumberFormat="1" applyFont="1" applyFill="1" applyBorder="1" applyAlignment="1" applyProtection="1">
      <alignment horizontal="right"/>
      <protection/>
    </xf>
    <xf numFmtId="172" fontId="2" fillId="3" borderId="26" xfId="0" applyNumberFormat="1" applyFont="1" applyFill="1" applyBorder="1" applyAlignment="1">
      <alignment horizontal="center" vertical="center" wrapText="1"/>
    </xf>
    <xf numFmtId="179" fontId="0" fillId="3" borderId="27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178" fontId="0" fillId="2" borderId="0" xfId="0" applyNumberFormat="1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>
      <alignment/>
    </xf>
    <xf numFmtId="0" fontId="0" fillId="0" borderId="0" xfId="31" applyFont="1" applyAlignment="1">
      <alignment horizontal="left"/>
      <protection/>
    </xf>
    <xf numFmtId="0" fontId="0" fillId="0" borderId="6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3" borderId="28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32" applyFont="1" applyBorder="1">
      <alignment/>
      <protection/>
    </xf>
    <xf numFmtId="171" fontId="0" fillId="0" borderId="8" xfId="32" applyNumberFormat="1" applyFont="1" applyBorder="1">
      <alignment/>
      <protection/>
    </xf>
    <xf numFmtId="171" fontId="0" fillId="0" borderId="11" xfId="32" applyNumberFormat="1" applyFont="1" applyBorder="1">
      <alignment/>
      <protection/>
    </xf>
    <xf numFmtId="168" fontId="4" fillId="0" borderId="0" xfId="33" applyFont="1" applyBorder="1" applyAlignment="1">
      <alignment horizontal="center"/>
      <protection/>
    </xf>
    <xf numFmtId="4" fontId="2" fillId="2" borderId="0" xfId="22" applyNumberFormat="1" applyFont="1" applyFill="1">
      <alignment/>
      <protection/>
    </xf>
    <xf numFmtId="2" fontId="0" fillId="2" borderId="7" xfId="22" applyNumberFormat="1" applyFont="1" applyFill="1" applyBorder="1" applyAlignment="1" applyProtection="1">
      <alignment horizontal="right"/>
      <protection/>
    </xf>
    <xf numFmtId="2" fontId="0" fillId="2" borderId="8" xfId="22" applyNumberFormat="1" applyFont="1" applyFill="1" applyBorder="1" applyAlignment="1" applyProtection="1">
      <alignment horizontal="right"/>
      <protection/>
    </xf>
    <xf numFmtId="2" fontId="26" fillId="2" borderId="10" xfId="22" applyNumberFormat="1" applyFont="1" applyBorder="1" applyAlignment="1">
      <alignment horizontal="right" vertical="center"/>
      <protection/>
    </xf>
    <xf numFmtId="2" fontId="0" fillId="2" borderId="10" xfId="22" applyNumberFormat="1" applyFont="1" applyBorder="1" applyAlignment="1">
      <alignment horizontal="right"/>
      <protection/>
    </xf>
    <xf numFmtId="2" fontId="0" fillId="2" borderId="11" xfId="22" applyNumberFormat="1" applyFont="1" applyBorder="1" applyAlignment="1" applyProtection="1">
      <alignment horizontal="right"/>
      <protection/>
    </xf>
    <xf numFmtId="0" fontId="0" fillId="2" borderId="6" xfId="22" applyNumberFormat="1" applyFont="1" applyBorder="1" applyAlignment="1">
      <alignment horizontal="left"/>
      <protection/>
    </xf>
    <xf numFmtId="0" fontId="0" fillId="2" borderId="9" xfId="22" applyNumberFormat="1" applyFont="1" applyBorder="1" applyAlignment="1">
      <alignment horizontal="left"/>
      <protection/>
    </xf>
    <xf numFmtId="0" fontId="3" fillId="2" borderId="0" xfId="0" applyFont="1" applyFill="1" applyBorder="1" applyAlignment="1">
      <alignment/>
    </xf>
    <xf numFmtId="0" fontId="0" fillId="2" borderId="6" xfId="22" applyNumberFormat="1" applyFont="1" applyFill="1" applyBorder="1" applyAlignment="1">
      <alignment horizontal="left"/>
      <protection/>
    </xf>
    <xf numFmtId="2" fontId="26" fillId="2" borderId="7" xfId="22" applyNumberFormat="1" applyFont="1" applyBorder="1" applyAlignment="1">
      <alignment horizontal="right" vertical="center"/>
      <protection/>
    </xf>
    <xf numFmtId="2" fontId="0" fillId="2" borderId="7" xfId="22" applyNumberFormat="1" applyFont="1" applyBorder="1" applyAlignment="1">
      <alignment horizontal="right"/>
      <protection/>
    </xf>
    <xf numFmtId="2" fontId="0" fillId="2" borderId="8" xfId="22" applyNumberFormat="1" applyFont="1" applyBorder="1" applyAlignment="1" applyProtection="1">
      <alignment horizontal="right"/>
      <protection/>
    </xf>
    <xf numFmtId="168" fontId="0" fillId="0" borderId="8" xfId="30" applyNumberFormat="1" applyFont="1" applyBorder="1">
      <alignment/>
      <protection/>
    </xf>
    <xf numFmtId="168" fontId="0" fillId="0" borderId="11" xfId="30" applyNumberFormat="1" applyFont="1" applyBorder="1">
      <alignment/>
      <protection/>
    </xf>
    <xf numFmtId="0" fontId="10" fillId="3" borderId="9" xfId="0" applyFont="1" applyFill="1" applyBorder="1" applyAlignment="1">
      <alignment/>
    </xf>
    <xf numFmtId="178" fontId="2" fillId="3" borderId="10" xfId="0" applyNumberFormat="1" applyFont="1" applyFill="1" applyBorder="1" applyAlignment="1" quotePrefix="1">
      <alignment horizontal="right"/>
    </xf>
    <xf numFmtId="180" fontId="2" fillId="3" borderId="10" xfId="0" applyNumberFormat="1" applyFont="1" applyFill="1" applyBorder="1" applyAlignment="1" quotePrefix="1">
      <alignment horizontal="right"/>
    </xf>
    <xf numFmtId="178" fontId="2" fillId="3" borderId="11" xfId="0" applyNumberFormat="1" applyFont="1" applyFill="1" applyBorder="1" applyAlignment="1" quotePrefix="1">
      <alignment horizontal="right"/>
    </xf>
    <xf numFmtId="2" fontId="3" fillId="2" borderId="0" xfId="0" applyNumberFormat="1" applyFont="1" applyFill="1" applyAlignment="1">
      <alignment/>
    </xf>
    <xf numFmtId="179" fontId="2" fillId="2" borderId="5" xfId="0" applyNumberFormat="1" applyFont="1" applyFill="1" applyBorder="1" applyAlignment="1" quotePrefix="1">
      <alignment horizontal="right"/>
    </xf>
    <xf numFmtId="179" fontId="0" fillId="2" borderId="8" xfId="0" applyNumberFormat="1" applyFont="1" applyFill="1" applyBorder="1" applyAlignment="1" quotePrefix="1">
      <alignment horizontal="right"/>
    </xf>
    <xf numFmtId="179" fontId="2" fillId="2" borderId="8" xfId="0" applyNumberFormat="1" applyFont="1" applyFill="1" applyBorder="1" applyAlignment="1" quotePrefix="1">
      <alignment horizontal="right"/>
    </xf>
    <xf numFmtId="178" fontId="2" fillId="2" borderId="14" xfId="0" applyNumberFormat="1" applyFont="1" applyFill="1" applyBorder="1" applyAlignment="1" quotePrefix="1">
      <alignment/>
    </xf>
    <xf numFmtId="178" fontId="2" fillId="2" borderId="0" xfId="0" applyNumberFormat="1" applyFont="1" applyFill="1" applyBorder="1" applyAlignment="1" quotePrefix="1">
      <alignment horizontal="right"/>
    </xf>
    <xf numFmtId="0" fontId="2" fillId="3" borderId="9" xfId="0" applyFont="1" applyFill="1" applyBorder="1" applyAlignment="1">
      <alignment/>
    </xf>
    <xf numFmtId="180" fontId="2" fillId="3" borderId="11" xfId="0" applyNumberFormat="1" applyFont="1" applyFill="1" applyBorder="1" applyAlignment="1" quotePrefix="1">
      <alignment horizontal="right"/>
    </xf>
    <xf numFmtId="0" fontId="0" fillId="3" borderId="30" xfId="0" applyFont="1" applyFill="1" applyBorder="1" applyAlignment="1">
      <alignment horizontal="center" vertical="center"/>
    </xf>
    <xf numFmtId="1" fontId="0" fillId="3" borderId="23" xfId="0" applyNumberFormat="1" applyFont="1" applyFill="1" applyBorder="1" applyAlignment="1">
      <alignment horizontal="center" vertical="center"/>
    </xf>
    <xf numFmtId="1" fontId="0" fillId="3" borderId="24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1" fontId="0" fillId="2" borderId="5" xfId="0" applyNumberFormat="1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 vertical="center" wrapText="1"/>
    </xf>
    <xf numFmtId="0" fontId="0" fillId="0" borderId="0" xfId="31" applyFont="1" applyBorder="1">
      <alignment/>
      <protection/>
    </xf>
    <xf numFmtId="181" fontId="0" fillId="0" borderId="7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171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81" fontId="0" fillId="0" borderId="7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171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31" applyFont="1" applyAlignment="1">
      <alignment horizontal="center"/>
      <protection/>
    </xf>
    <xf numFmtId="0" fontId="0" fillId="0" borderId="0" xfId="32" applyFont="1" applyBorder="1">
      <alignment/>
      <protection/>
    </xf>
    <xf numFmtId="0" fontId="0" fillId="3" borderId="10" xfId="29" applyFont="1" applyFill="1" applyBorder="1" applyAlignment="1" applyProtection="1">
      <alignment horizontal="center"/>
      <protection/>
    </xf>
    <xf numFmtId="0" fontId="0" fillId="3" borderId="23" xfId="29" applyFont="1" applyFill="1" applyBorder="1" applyAlignment="1" applyProtection="1">
      <alignment horizontal="center"/>
      <protection/>
    </xf>
    <xf numFmtId="0" fontId="0" fillId="3" borderId="23" xfId="34" applyFont="1" applyFill="1" applyBorder="1" applyAlignment="1">
      <alignment horizontal="center"/>
      <protection/>
    </xf>
    <xf numFmtId="178" fontId="0" fillId="2" borderId="17" xfId="0" applyNumberFormat="1" applyFont="1" applyFill="1" applyBorder="1" applyAlignment="1" quotePrefix="1">
      <alignment horizontal="right"/>
    </xf>
    <xf numFmtId="178" fontId="0" fillId="2" borderId="6" xfId="0" applyNumberFormat="1" applyFont="1" applyFill="1" applyBorder="1" applyAlignment="1" applyProtection="1">
      <alignment horizontal="right"/>
      <protection/>
    </xf>
    <xf numFmtId="168" fontId="0" fillId="0" borderId="6" xfId="26" applyFont="1" applyBorder="1">
      <alignment/>
      <protection/>
    </xf>
    <xf numFmtId="168" fontId="0" fillId="0" borderId="6" xfId="26" applyFont="1" applyFill="1" applyBorder="1">
      <alignment/>
      <protection/>
    </xf>
    <xf numFmtId="37" fontId="0" fillId="0" borderId="6" xfId="26" applyNumberFormat="1" applyFont="1" applyBorder="1" applyProtection="1">
      <alignment/>
      <protection/>
    </xf>
    <xf numFmtId="168" fontId="0" fillId="0" borderId="6" xfId="26" applyFont="1" applyBorder="1" applyAlignment="1">
      <alignment horizontal="left"/>
      <protection/>
    </xf>
    <xf numFmtId="168" fontId="0" fillId="0" borderId="3" xfId="28" applyFont="1" applyBorder="1" applyAlignment="1">
      <alignment horizontal="left"/>
      <protection/>
    </xf>
    <xf numFmtId="0" fontId="0" fillId="0" borderId="6" xfId="0" applyFont="1" applyBorder="1" applyAlignment="1">
      <alignment/>
    </xf>
    <xf numFmtId="0" fontId="2" fillId="3" borderId="30" xfId="0" applyFont="1" applyFill="1" applyBorder="1" applyAlignment="1">
      <alignment horizontal="center" vertical="center"/>
    </xf>
    <xf numFmtId="0" fontId="2" fillId="3" borderId="9" xfId="35" applyFont="1" applyFill="1" applyBorder="1">
      <alignment/>
      <protection/>
    </xf>
    <xf numFmtId="180" fontId="2" fillId="3" borderId="11" xfId="0" applyNumberFormat="1" applyFont="1" applyFill="1" applyBorder="1" applyAlignment="1" applyProtection="1">
      <alignment horizontal="right"/>
      <protection/>
    </xf>
    <xf numFmtId="168" fontId="2" fillId="3" borderId="9" xfId="26" applyFont="1" applyFill="1" applyBorder="1">
      <alignment/>
      <protection/>
    </xf>
    <xf numFmtId="178" fontId="2" fillId="3" borderId="10" xfId="0" applyNumberFormat="1" applyFont="1" applyFill="1" applyBorder="1" applyAlignment="1" applyProtection="1">
      <alignment horizontal="right"/>
      <protection/>
    </xf>
    <xf numFmtId="179" fontId="2" fillId="3" borderId="10" xfId="0" applyNumberFormat="1" applyFont="1" applyFill="1" applyBorder="1" applyAlignment="1" applyProtection="1">
      <alignment horizontal="right"/>
      <protection/>
    </xf>
    <xf numFmtId="178" fontId="2" fillId="3" borderId="9" xfId="0" applyNumberFormat="1" applyFont="1" applyFill="1" applyBorder="1" applyAlignment="1" applyProtection="1">
      <alignment horizontal="right"/>
      <protection/>
    </xf>
    <xf numFmtId="179" fontId="2" fillId="3" borderId="11" xfId="0" applyNumberFormat="1" applyFont="1" applyFill="1" applyBorder="1" applyAlignment="1" applyProtection="1">
      <alignment horizontal="right"/>
      <protection/>
    </xf>
    <xf numFmtId="168" fontId="2" fillId="3" borderId="9" xfId="28" applyFont="1" applyFill="1" applyBorder="1">
      <alignment/>
      <protection/>
    </xf>
    <xf numFmtId="178" fontId="2" fillId="3" borderId="11" xfId="0" applyNumberFormat="1" applyFont="1" applyFill="1" applyBorder="1" applyAlignment="1" applyProtection="1">
      <alignment horizontal="right"/>
      <protection/>
    </xf>
    <xf numFmtId="168" fontId="3" fillId="0" borderId="0" xfId="27" applyFont="1" applyAlignment="1" quotePrefix="1">
      <alignment/>
      <protection/>
    </xf>
    <xf numFmtId="168" fontId="2" fillId="3" borderId="9" xfId="27" applyFont="1" applyFill="1" applyBorder="1">
      <alignment/>
      <protection/>
    </xf>
    <xf numFmtId="0" fontId="2" fillId="3" borderId="9" xfId="37" applyFont="1" applyFill="1" applyBorder="1">
      <alignment/>
      <protection/>
    </xf>
    <xf numFmtId="180" fontId="2" fillId="3" borderId="10" xfId="0" applyNumberFormat="1" applyFont="1" applyFill="1" applyBorder="1" applyAlignment="1" applyProtection="1">
      <alignment horizontal="right"/>
      <protection/>
    </xf>
    <xf numFmtId="0" fontId="0" fillId="2" borderId="5" xfId="0" applyFill="1" applyBorder="1" applyAlignment="1">
      <alignment/>
    </xf>
    <xf numFmtId="3" fontId="0" fillId="2" borderId="8" xfId="0" applyNumberFormat="1" applyFill="1" applyBorder="1" applyAlignment="1">
      <alignment/>
    </xf>
    <xf numFmtId="0" fontId="0" fillId="3" borderId="4" xfId="32" applyFont="1" applyFill="1" applyBorder="1" applyAlignment="1">
      <alignment horizontal="center" vertical="center" wrapText="1"/>
      <protection/>
    </xf>
    <xf numFmtId="0" fontId="0" fillId="3" borderId="10" xfId="32" applyFont="1" applyFill="1" applyBorder="1" applyAlignment="1">
      <alignment horizontal="center" vertical="center" wrapText="1"/>
      <protection/>
    </xf>
    <xf numFmtId="172" fontId="0" fillId="2" borderId="8" xfId="0" applyNumberFormat="1" applyFont="1" applyFill="1" applyBorder="1" applyAlignment="1" quotePrefix="1">
      <alignment horizontal="right"/>
    </xf>
    <xf numFmtId="172" fontId="0" fillId="2" borderId="8" xfId="0" applyNumberFormat="1" applyFont="1" applyFill="1" applyBorder="1" applyAlignment="1">
      <alignment horizontal="right"/>
    </xf>
    <xf numFmtId="168" fontId="2" fillId="0" borderId="6" xfId="33" applyFont="1" applyBorder="1">
      <alignment/>
      <protection/>
    </xf>
    <xf numFmtId="0" fontId="0" fillId="0" borderId="0" xfId="34" applyFont="1" quotePrefix="1">
      <alignment/>
      <protection/>
    </xf>
    <xf numFmtId="0" fontId="0" fillId="0" borderId="0" xfId="34" applyNumberFormat="1" applyFont="1" quotePrefix="1">
      <alignment/>
      <protection/>
    </xf>
    <xf numFmtId="178" fontId="2" fillId="2" borderId="7" xfId="0" applyNumberFormat="1" applyFont="1" applyFill="1" applyBorder="1" applyAlignment="1" quotePrefix="1">
      <alignment horizontal="right" indent="1"/>
    </xf>
    <xf numFmtId="0" fontId="0" fillId="0" borderId="7" xfId="29" applyFont="1" applyBorder="1" applyAlignment="1" applyProtection="1">
      <alignment horizontal="right" indent="1"/>
      <protection/>
    </xf>
    <xf numFmtId="0" fontId="2" fillId="0" borderId="7" xfId="29" applyFont="1" applyBorder="1" applyAlignment="1" applyProtection="1">
      <alignment horizontal="right" indent="1"/>
      <protection/>
    </xf>
    <xf numFmtId="0" fontId="2" fillId="0" borderId="7" xfId="34" applyFont="1" applyBorder="1" applyAlignment="1">
      <alignment horizontal="right" indent="1"/>
      <protection/>
    </xf>
    <xf numFmtId="0" fontId="2" fillId="0" borderId="8" xfId="34" applyFont="1" applyBorder="1" applyAlignment="1">
      <alignment horizontal="right" indent="1"/>
      <protection/>
    </xf>
    <xf numFmtId="178" fontId="0" fillId="2" borderId="7" xfId="0" applyNumberFormat="1" applyFont="1" applyFill="1" applyBorder="1" applyAlignment="1" quotePrefix="1">
      <alignment horizontal="right" indent="1"/>
    </xf>
    <xf numFmtId="0" fontId="0" fillId="0" borderId="7" xfId="34" applyFont="1" applyBorder="1" applyAlignment="1">
      <alignment horizontal="right" indent="1"/>
      <protection/>
    </xf>
    <xf numFmtId="0" fontId="0" fillId="0" borderId="8" xfId="34" applyFont="1" applyBorder="1" applyAlignment="1">
      <alignment horizontal="right" indent="1"/>
      <protection/>
    </xf>
    <xf numFmtId="178" fontId="0" fillId="2" borderId="8" xfId="0" applyNumberFormat="1" applyFont="1" applyFill="1" applyBorder="1" applyAlignment="1" quotePrefix="1">
      <alignment horizontal="right" indent="1"/>
    </xf>
    <xf numFmtId="171" fontId="0" fillId="0" borderId="7" xfId="34" applyNumberFormat="1" applyFont="1" applyBorder="1" applyAlignment="1">
      <alignment horizontal="right" indent="1"/>
      <protection/>
    </xf>
    <xf numFmtId="171" fontId="0" fillId="2" borderId="7" xfId="0" applyNumberFormat="1" applyFont="1" applyFill="1" applyBorder="1" applyAlignment="1" quotePrefix="1">
      <alignment horizontal="right" indent="1"/>
    </xf>
    <xf numFmtId="171" fontId="0" fillId="2" borderId="8" xfId="0" applyNumberFormat="1" applyFont="1" applyFill="1" applyBorder="1" applyAlignment="1" quotePrefix="1">
      <alignment horizontal="right" indent="1"/>
    </xf>
    <xf numFmtId="0" fontId="0" fillId="0" borderId="7" xfId="34" applyFont="1" applyBorder="1" applyAlignment="1" quotePrefix="1">
      <alignment horizontal="right" indent="1"/>
      <protection/>
    </xf>
    <xf numFmtId="0" fontId="0" fillId="0" borderId="11" xfId="34" applyFont="1" applyBorder="1" applyAlignment="1">
      <alignment horizontal="right" indent="1"/>
      <protection/>
    </xf>
    <xf numFmtId="171" fontId="0" fillId="0" borderId="8" xfId="34" applyNumberFormat="1" applyFont="1" applyBorder="1" applyAlignment="1">
      <alignment horizontal="right" indent="1"/>
      <protection/>
    </xf>
    <xf numFmtId="0" fontId="0" fillId="2" borderId="20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180" fontId="2" fillId="2" borderId="14" xfId="0" applyNumberFormat="1" applyFont="1" applyFill="1" applyBorder="1" applyAlignment="1" quotePrefix="1">
      <alignment/>
    </xf>
    <xf numFmtId="178" fontId="2" fillId="2" borderId="15" xfId="0" applyNumberFormat="1" applyFont="1" applyFill="1" applyBorder="1" applyAlignment="1" quotePrefix="1">
      <alignment/>
    </xf>
    <xf numFmtId="172" fontId="2" fillId="3" borderId="9" xfId="0" applyNumberFormat="1" applyFont="1" applyFill="1" applyBorder="1" applyAlignment="1">
      <alignment/>
    </xf>
    <xf numFmtId="179" fontId="2" fillId="3" borderId="11" xfId="0" applyNumberFormat="1" applyFont="1" applyFill="1" applyBorder="1" applyAlignment="1" quotePrefix="1">
      <alignment horizontal="right"/>
    </xf>
    <xf numFmtId="0" fontId="0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1" fontId="0" fillId="2" borderId="17" xfId="22" applyNumberFormat="1" applyFont="1" applyFill="1" applyBorder="1">
      <alignment/>
      <protection/>
    </xf>
    <xf numFmtId="0" fontId="0" fillId="0" borderId="0" xfId="0" applyFont="1" applyAlignment="1">
      <alignment/>
    </xf>
    <xf numFmtId="178" fontId="0" fillId="0" borderId="10" xfId="0" applyNumberFormat="1" applyFont="1" applyFill="1" applyBorder="1" applyAlignment="1" quotePrefix="1">
      <alignment horizontal="right"/>
    </xf>
    <xf numFmtId="178" fontId="0" fillId="0" borderId="11" xfId="0" applyNumberFormat="1" applyFont="1" applyFill="1" applyBorder="1" applyAlignment="1" quotePrefix="1">
      <alignment horizontal="right"/>
    </xf>
    <xf numFmtId="0" fontId="0" fillId="2" borderId="6" xfId="0" applyNumberFormat="1" applyFont="1" applyFill="1" applyBorder="1" applyAlignment="1" quotePrefix="1">
      <alignment horizontal="left"/>
    </xf>
    <xf numFmtId="0" fontId="0" fillId="0" borderId="8" xfId="32" applyFont="1" applyBorder="1" applyAlignment="1">
      <alignment horizontal="right"/>
      <protection/>
    </xf>
    <xf numFmtId="168" fontId="0" fillId="0" borderId="0" xfId="33" applyFont="1" applyBorder="1" applyAlignment="1" quotePrefix="1">
      <alignment horizontal="left"/>
      <protection/>
    </xf>
    <xf numFmtId="0" fontId="2" fillId="0" borderId="8" xfId="34" applyFont="1" applyBorder="1" applyAlignment="1" quotePrefix="1">
      <alignment horizontal="right" indent="1"/>
      <protection/>
    </xf>
    <xf numFmtId="0" fontId="0" fillId="0" borderId="8" xfId="34" applyFont="1" applyBorder="1" applyAlignment="1" quotePrefix="1">
      <alignment horizontal="right" indent="1"/>
      <protection/>
    </xf>
    <xf numFmtId="0" fontId="0" fillId="3" borderId="24" xfId="34" applyFont="1" applyFill="1" applyBorder="1" applyAlignment="1">
      <alignment horizontal="center"/>
      <protection/>
    </xf>
    <xf numFmtId="169" fontId="0" fillId="3" borderId="0" xfId="30" applyFont="1" applyFill="1" applyAlignment="1">
      <alignment horizontal="center" vertical="center"/>
      <protection/>
    </xf>
    <xf numFmtId="1" fontId="0" fillId="3" borderId="18" xfId="30" applyNumberFormat="1" applyFont="1" applyFill="1" applyBorder="1" applyAlignment="1" applyProtection="1">
      <alignment horizontal="center" vertical="center"/>
      <protection/>
    </xf>
    <xf numFmtId="1" fontId="0" fillId="3" borderId="19" xfId="30" applyNumberFormat="1" applyFont="1" applyFill="1" applyBorder="1" applyAlignment="1" applyProtection="1">
      <alignment horizontal="center" vertical="center"/>
      <protection/>
    </xf>
    <xf numFmtId="180" fontId="0" fillId="2" borderId="7" xfId="0" applyNumberFormat="1" applyFont="1" applyFill="1" applyBorder="1" applyAlignment="1" applyProtection="1">
      <alignment horizontal="right"/>
      <protection/>
    </xf>
    <xf numFmtId="180" fontId="0" fillId="2" borderId="8" xfId="0" applyNumberFormat="1" applyFont="1" applyFill="1" applyBorder="1" applyAlignment="1" applyProtection="1">
      <alignment horizontal="right"/>
      <protection/>
    </xf>
    <xf numFmtId="0" fontId="19" fillId="2" borderId="6" xfId="0" applyFont="1" applyFill="1" applyBorder="1" applyAlignment="1">
      <alignment horizontal="left" vertical="center" indent="1"/>
    </xf>
    <xf numFmtId="0" fontId="43" fillId="3" borderId="30" xfId="0" applyFont="1" applyFill="1" applyBorder="1" applyAlignment="1">
      <alignment horizontal="center" vertical="center"/>
    </xf>
    <xf numFmtId="174" fontId="0" fillId="2" borderId="7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174" fontId="2" fillId="3" borderId="31" xfId="0" applyNumberFormat="1" applyFont="1" applyFill="1" applyBorder="1" applyAlignment="1" applyProtection="1">
      <alignment horizontal="right"/>
      <protection/>
    </xf>
    <xf numFmtId="174" fontId="2" fillId="3" borderId="23" xfId="0" applyNumberFormat="1" applyFont="1" applyFill="1" applyBorder="1" applyAlignment="1" applyProtection="1">
      <alignment horizontal="center" vertical="center"/>
      <protection/>
    </xf>
    <xf numFmtId="174" fontId="2" fillId="3" borderId="24" xfId="0" applyNumberFormat="1" applyFont="1" applyFill="1" applyBorder="1" applyAlignment="1" applyProtection="1">
      <alignment horizontal="center" vertical="center"/>
      <protection/>
    </xf>
    <xf numFmtId="174" fontId="2" fillId="3" borderId="26" xfId="0" applyNumberFormat="1" applyFont="1" applyFill="1" applyBorder="1" applyAlignment="1" applyProtection="1">
      <alignment horizontal="center" vertical="center"/>
      <protection/>
    </xf>
    <xf numFmtId="174" fontId="0" fillId="2" borderId="7" xfId="0" applyNumberFormat="1" applyFont="1" applyFill="1" applyBorder="1" applyAlignment="1" applyProtection="1">
      <alignment horizontal="right" indent="1"/>
      <protection/>
    </xf>
    <xf numFmtId="174" fontId="0" fillId="2" borderId="8" xfId="0" applyNumberFormat="1" applyFont="1" applyFill="1" applyBorder="1" applyAlignment="1" applyProtection="1">
      <alignment horizontal="right" indent="1"/>
      <protection/>
    </xf>
    <xf numFmtId="4" fontId="0" fillId="2" borderId="4" xfId="0" applyNumberFormat="1" applyFont="1" applyFill="1" applyBorder="1" applyAlignment="1" applyProtection="1">
      <alignment horizontal="right"/>
      <protection/>
    </xf>
    <xf numFmtId="4" fontId="0" fillId="2" borderId="5" xfId="0" applyNumberFormat="1" applyFont="1" applyFill="1" applyBorder="1" applyAlignment="1" applyProtection="1">
      <alignment horizontal="right"/>
      <protection/>
    </xf>
    <xf numFmtId="4" fontId="0" fillId="2" borderId="7" xfId="0" applyNumberFormat="1" applyFont="1" applyFill="1" applyBorder="1" applyAlignment="1" applyProtection="1">
      <alignment horizontal="right"/>
      <protection/>
    </xf>
    <xf numFmtId="4" fontId="0" fillId="2" borderId="8" xfId="0" applyNumberFormat="1" applyFont="1" applyFill="1" applyBorder="1" applyAlignment="1" applyProtection="1">
      <alignment horizontal="right"/>
      <protection/>
    </xf>
    <xf numFmtId="4" fontId="2" fillId="3" borderId="10" xfId="0" applyNumberFormat="1" applyFont="1" applyFill="1" applyBorder="1" applyAlignment="1" applyProtection="1">
      <alignment horizontal="right"/>
      <protection/>
    </xf>
    <xf numFmtId="4" fontId="2" fillId="3" borderId="11" xfId="0" applyNumberFormat="1" applyFont="1" applyFill="1" applyBorder="1" applyAlignment="1" applyProtection="1">
      <alignment horizontal="right"/>
      <protection/>
    </xf>
    <xf numFmtId="0" fontId="0" fillId="0" borderId="0" xfId="24" applyFont="1" applyFill="1">
      <alignment/>
      <protection/>
    </xf>
    <xf numFmtId="0" fontId="9" fillId="2" borderId="0" xfId="0" applyFont="1" applyFill="1" applyBorder="1" applyAlignment="1">
      <alignment horizontal="center"/>
    </xf>
    <xf numFmtId="0" fontId="0" fillId="0" borderId="0" xfId="23" applyFont="1" applyProtection="1">
      <alignment/>
      <protection/>
    </xf>
    <xf numFmtId="0" fontId="35" fillId="0" borderId="0" xfId="41" applyFont="1" applyAlignment="1">
      <alignment horizontal="right"/>
      <protection/>
    </xf>
    <xf numFmtId="0" fontId="3" fillId="0" borderId="0" xfId="40" applyFont="1" applyAlignment="1">
      <alignment/>
      <protection/>
    </xf>
    <xf numFmtId="0" fontId="28" fillId="0" borderId="2" xfId="40" applyFont="1" applyBorder="1" applyAlignment="1">
      <alignment horizontal="fill"/>
      <protection/>
    </xf>
    <xf numFmtId="0" fontId="28" fillId="0" borderId="2" xfId="40" applyFont="1" applyBorder="1" applyAlignment="1">
      <alignment horizontal="right"/>
      <protection/>
    </xf>
    <xf numFmtId="0" fontId="0" fillId="0" borderId="3" xfId="40" applyFont="1" applyBorder="1">
      <alignment/>
      <protection/>
    </xf>
    <xf numFmtId="0" fontId="0" fillId="0" borderId="6" xfId="40" applyFont="1" applyBorder="1">
      <alignment/>
      <protection/>
    </xf>
    <xf numFmtId="0" fontId="2" fillId="0" borderId="6" xfId="40" applyFont="1" applyBorder="1">
      <alignment/>
      <protection/>
    </xf>
    <xf numFmtId="49" fontId="28" fillId="0" borderId="6" xfId="0" applyNumberFormat="1" applyFont="1" applyBorder="1" applyAlignment="1">
      <alignment/>
    </xf>
    <xf numFmtId="49" fontId="28" fillId="0" borderId="9" xfId="0" applyNumberFormat="1" applyFont="1" applyBorder="1" applyAlignment="1">
      <alignment/>
    </xf>
    <xf numFmtId="180" fontId="0" fillId="2" borderId="11" xfId="0" applyNumberFormat="1" applyFont="1" applyFill="1" applyBorder="1" applyAlignment="1" applyProtection="1">
      <alignment horizontal="right"/>
      <protection/>
    </xf>
    <xf numFmtId="172" fontId="0" fillId="0" borderId="17" xfId="40" applyNumberFormat="1" applyFont="1" applyBorder="1" applyAlignment="1" applyProtection="1">
      <alignment horizontal="right"/>
      <protection/>
    </xf>
    <xf numFmtId="172" fontId="0" fillId="0" borderId="17" xfId="40" applyNumberFormat="1" applyFont="1" applyBorder="1" applyAlignment="1">
      <alignment horizontal="right" wrapText="1"/>
      <protection/>
    </xf>
    <xf numFmtId="0" fontId="0" fillId="0" borderId="17" xfId="40" applyFont="1" applyBorder="1" applyAlignment="1">
      <alignment horizontal="right"/>
      <protection/>
    </xf>
    <xf numFmtId="172" fontId="0" fillId="0" borderId="0" xfId="40" applyNumberFormat="1" applyFont="1" applyBorder="1" applyAlignment="1" applyProtection="1">
      <alignment horizontal="right"/>
      <protection/>
    </xf>
    <xf numFmtId="172" fontId="0" fillId="0" borderId="0" xfId="40" applyNumberFormat="1" applyFont="1" applyBorder="1" applyAlignment="1">
      <alignment horizontal="right" wrapText="1"/>
      <protection/>
    </xf>
    <xf numFmtId="0" fontId="0" fillId="0" borderId="0" xfId="0" applyFont="1" applyBorder="1" applyAlignment="1" quotePrefix="1">
      <alignment/>
    </xf>
    <xf numFmtId="0" fontId="4" fillId="0" borderId="0" xfId="39" applyFont="1" applyAlignment="1">
      <alignment/>
      <protection/>
    </xf>
    <xf numFmtId="0" fontId="0" fillId="0" borderId="0" xfId="0" applyAlignment="1">
      <alignment/>
    </xf>
    <xf numFmtId="0" fontId="5" fillId="0" borderId="0" xfId="40" applyFont="1" applyAlignment="1">
      <alignment horizontal="right"/>
      <protection/>
    </xf>
    <xf numFmtId="0" fontId="28" fillId="0" borderId="2" xfId="41" applyFont="1" applyBorder="1">
      <alignment/>
      <protection/>
    </xf>
    <xf numFmtId="0" fontId="28" fillId="0" borderId="0" xfId="41" applyFont="1">
      <alignment/>
      <protection/>
    </xf>
    <xf numFmtId="0" fontId="28" fillId="3" borderId="4" xfId="41" applyFont="1" applyFill="1" applyBorder="1" applyAlignment="1">
      <alignment horizontal="center" vertical="center"/>
      <protection/>
    </xf>
    <xf numFmtId="0" fontId="28" fillId="3" borderId="4" xfId="41" applyFont="1" applyFill="1" applyBorder="1" applyAlignment="1">
      <alignment horizontal="center" vertical="center"/>
      <protection/>
    </xf>
    <xf numFmtId="0" fontId="28" fillId="3" borderId="7" xfId="41" applyFont="1" applyFill="1" applyBorder="1" applyAlignment="1">
      <alignment horizontal="center" vertical="center"/>
      <protection/>
    </xf>
    <xf numFmtId="0" fontId="28" fillId="3" borderId="7" xfId="41" applyFont="1" applyFill="1" applyBorder="1" applyAlignment="1">
      <alignment horizontal="center" vertical="center"/>
      <protection/>
    </xf>
    <xf numFmtId="0" fontId="28" fillId="3" borderId="10" xfId="41" applyFont="1" applyFill="1" applyBorder="1" applyAlignment="1">
      <alignment horizontal="center" vertical="center"/>
      <protection/>
    </xf>
    <xf numFmtId="0" fontId="28" fillId="3" borderId="10" xfId="41" applyFont="1" applyFill="1" applyBorder="1" applyAlignment="1">
      <alignment horizontal="center" vertical="center"/>
      <protection/>
    </xf>
    <xf numFmtId="180" fontId="0" fillId="2" borderId="4" xfId="0" applyNumberFormat="1" applyFont="1" applyFill="1" applyBorder="1" applyAlignment="1">
      <alignment horizontal="right"/>
    </xf>
    <xf numFmtId="180" fontId="0" fillId="2" borderId="5" xfId="0" applyNumberFormat="1" applyFont="1" applyFill="1" applyBorder="1" applyAlignment="1">
      <alignment horizontal="right"/>
    </xf>
    <xf numFmtId="180" fontId="0" fillId="2" borderId="8" xfId="0" applyNumberFormat="1" applyFont="1" applyFill="1" applyBorder="1" applyAlignment="1">
      <alignment horizontal="right"/>
    </xf>
    <xf numFmtId="171" fontId="0" fillId="0" borderId="0" xfId="41" applyNumberFormat="1" applyFont="1">
      <alignment/>
      <protection/>
    </xf>
    <xf numFmtId="180" fontId="0" fillId="2" borderId="10" xfId="0" applyNumberFormat="1" applyFont="1" applyFill="1" applyBorder="1" applyAlignment="1">
      <alignment horizontal="right"/>
    </xf>
    <xf numFmtId="180" fontId="0" fillId="2" borderId="11" xfId="0" applyNumberFormat="1" applyFont="1" applyFill="1" applyBorder="1" applyAlignment="1">
      <alignment horizontal="right"/>
    </xf>
    <xf numFmtId="0" fontId="28" fillId="0" borderId="0" xfId="41" applyFont="1">
      <alignment/>
      <protection/>
    </xf>
    <xf numFmtId="0" fontId="0" fillId="0" borderId="0" xfId="41" applyFont="1" applyBorder="1">
      <alignment/>
      <protection/>
    </xf>
    <xf numFmtId="0" fontId="0" fillId="0" borderId="0" xfId="41" applyFont="1" applyAlignment="1">
      <alignment horizontal="fill"/>
      <protection/>
    </xf>
    <xf numFmtId="0" fontId="28" fillId="0" borderId="0" xfId="41" applyFont="1" applyAlignment="1">
      <alignment horizontal="fill"/>
      <protection/>
    </xf>
    <xf numFmtId="0" fontId="35" fillId="0" borderId="0" xfId="42" applyFont="1">
      <alignment/>
      <protection/>
    </xf>
    <xf numFmtId="0" fontId="0" fillId="0" borderId="2" xfId="42" applyFont="1" applyBorder="1">
      <alignment/>
      <protection/>
    </xf>
    <xf numFmtId="0" fontId="0" fillId="0" borderId="2" xfId="42" applyFont="1" applyBorder="1" applyAlignment="1">
      <alignment wrapText="1"/>
      <protection/>
    </xf>
    <xf numFmtId="0" fontId="0" fillId="0" borderId="0" xfId="42" applyFont="1">
      <alignment/>
      <protection/>
    </xf>
    <xf numFmtId="0" fontId="28" fillId="0" borderId="0" xfId="42" applyFont="1">
      <alignment/>
      <protection/>
    </xf>
    <xf numFmtId="3" fontId="28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168" fontId="0" fillId="0" borderId="0" xfId="42" applyNumberFormat="1" applyFont="1" applyProtection="1">
      <alignment/>
      <protection/>
    </xf>
    <xf numFmtId="171" fontId="0" fillId="0" borderId="0" xfId="0" applyNumberFormat="1" applyFont="1" applyBorder="1" applyAlignment="1">
      <alignment horizontal="right" wrapText="1"/>
    </xf>
    <xf numFmtId="169" fontId="0" fillId="0" borderId="0" xfId="42" applyNumberFormat="1" applyFont="1" applyProtection="1">
      <alignment/>
      <protection/>
    </xf>
    <xf numFmtId="172" fontId="0" fillId="0" borderId="17" xfId="40" applyNumberFormat="1" applyFont="1" applyBorder="1" applyAlignment="1" applyProtection="1">
      <alignment horizontal="right" wrapText="1"/>
      <protection/>
    </xf>
    <xf numFmtId="0" fontId="0" fillId="0" borderId="0" xfId="42" applyFont="1" applyAlignment="1">
      <alignment wrapText="1"/>
      <protection/>
    </xf>
    <xf numFmtId="0" fontId="0" fillId="0" borderId="0" xfId="42" applyFont="1" applyAlignment="1">
      <alignment horizontal="fill" wrapText="1"/>
      <protection/>
    </xf>
    <xf numFmtId="0" fontId="0" fillId="0" borderId="0" xfId="42" applyFont="1" applyAlignment="1">
      <alignment horizontal="fill"/>
      <protection/>
    </xf>
    <xf numFmtId="4" fontId="35" fillId="0" borderId="0" xfId="43" applyNumberFormat="1" applyFont="1">
      <alignment/>
      <protection/>
    </xf>
    <xf numFmtId="3" fontId="35" fillId="0" borderId="0" xfId="43" applyNumberFormat="1" applyFont="1">
      <alignment/>
      <protection/>
    </xf>
    <xf numFmtId="3" fontId="0" fillId="0" borderId="2" xfId="43" applyNumberFormat="1" applyFont="1" applyBorder="1">
      <alignment/>
      <protection/>
    </xf>
    <xf numFmtId="4" fontId="0" fillId="0" borderId="0" xfId="43" applyNumberFormat="1" applyFont="1">
      <alignment/>
      <protection/>
    </xf>
    <xf numFmtId="3" fontId="0" fillId="0" borderId="0" xfId="43" applyNumberFormat="1" applyFont="1">
      <alignment/>
      <protection/>
    </xf>
    <xf numFmtId="4" fontId="0" fillId="0" borderId="0" xfId="43" applyNumberFormat="1" applyFont="1" applyProtection="1">
      <alignment/>
      <protection/>
    </xf>
    <xf numFmtId="3" fontId="0" fillId="0" borderId="0" xfId="43" applyNumberFormat="1" applyFont="1" applyProtection="1">
      <alignment/>
      <protection/>
    </xf>
    <xf numFmtId="174" fontId="0" fillId="0" borderId="0" xfId="43" applyNumberFormat="1" applyFont="1" applyAlignment="1" applyProtection="1">
      <alignment horizontal="left" indent="8"/>
      <protection/>
    </xf>
    <xf numFmtId="3" fontId="0" fillId="0" borderId="0" xfId="43" applyNumberFormat="1" applyFont="1" applyBorder="1" applyProtection="1">
      <alignment/>
      <protection/>
    </xf>
    <xf numFmtId="3" fontId="0" fillId="0" borderId="0" xfId="43" applyNumberFormat="1" applyFont="1" applyBorder="1">
      <alignment/>
      <protection/>
    </xf>
    <xf numFmtId="3" fontId="0" fillId="0" borderId="0" xfId="43" applyNumberFormat="1" applyFont="1" applyBorder="1" applyAlignment="1">
      <alignment horizontal="fill"/>
      <protection/>
    </xf>
    <xf numFmtId="0" fontId="3" fillId="3" borderId="3" xfId="39" applyFont="1" applyFill="1" applyBorder="1" applyAlignment="1">
      <alignment horizontal="center" vertical="center"/>
      <protection/>
    </xf>
    <xf numFmtId="0" fontId="0" fillId="3" borderId="9" xfId="39" applyFont="1" applyFill="1" applyBorder="1" applyAlignment="1">
      <alignment horizontal="center" vertical="center"/>
      <protection/>
    </xf>
    <xf numFmtId="0" fontId="0" fillId="3" borderId="18" xfId="39" applyFont="1" applyFill="1" applyBorder="1" applyAlignment="1">
      <alignment horizontal="center" vertical="center"/>
      <protection/>
    </xf>
    <xf numFmtId="0" fontId="0" fillId="3" borderId="19" xfId="39" applyFont="1" applyFill="1" applyBorder="1" applyAlignment="1">
      <alignment horizontal="center" vertical="center"/>
      <protection/>
    </xf>
    <xf numFmtId="0" fontId="28" fillId="3" borderId="3" xfId="40" applyFont="1" applyFill="1" applyBorder="1" applyAlignment="1">
      <alignment horizontal="center" vertical="center"/>
      <protection/>
    </xf>
    <xf numFmtId="0" fontId="28" fillId="3" borderId="4" xfId="40" applyFont="1" applyFill="1" applyBorder="1" applyAlignment="1">
      <alignment horizontal="center" vertical="center"/>
      <protection/>
    </xf>
    <xf numFmtId="0" fontId="28" fillId="3" borderId="5" xfId="40" applyFont="1" applyFill="1" applyBorder="1" applyAlignment="1">
      <alignment horizontal="center" vertical="center"/>
      <protection/>
    </xf>
    <xf numFmtId="0" fontId="28" fillId="3" borderId="6" xfId="40" applyFont="1" applyFill="1" applyBorder="1" applyAlignment="1">
      <alignment horizontal="center" vertical="center"/>
      <protection/>
    </xf>
    <xf numFmtId="0" fontId="28" fillId="3" borderId="7" xfId="40" applyFont="1" applyFill="1" applyBorder="1" applyAlignment="1">
      <alignment horizontal="center" vertical="center"/>
      <protection/>
    </xf>
    <xf numFmtId="0" fontId="28" fillId="3" borderId="8" xfId="40" applyFont="1" applyFill="1" applyBorder="1" applyAlignment="1">
      <alignment horizontal="center" vertical="center"/>
      <protection/>
    </xf>
    <xf numFmtId="0" fontId="28" fillId="3" borderId="9" xfId="40" applyFont="1" applyFill="1" applyBorder="1" applyAlignment="1">
      <alignment horizontal="center" vertical="center"/>
      <protection/>
    </xf>
    <xf numFmtId="0" fontId="28" fillId="3" borderId="10" xfId="40" applyFont="1" applyFill="1" applyBorder="1" applyAlignment="1">
      <alignment horizontal="center" vertical="center"/>
      <protection/>
    </xf>
    <xf numFmtId="0" fontId="28" fillId="3" borderId="11" xfId="40" applyFont="1" applyFill="1" applyBorder="1" applyAlignment="1">
      <alignment horizontal="center" vertical="center"/>
      <protection/>
    </xf>
    <xf numFmtId="0" fontId="28" fillId="3" borderId="17" xfId="41" applyFont="1" applyFill="1" applyBorder="1" applyAlignment="1">
      <alignment horizontal="center" vertical="center"/>
      <protection/>
    </xf>
    <xf numFmtId="0" fontId="28" fillId="3" borderId="5" xfId="41" applyFont="1" applyFill="1" applyBorder="1" applyAlignment="1">
      <alignment horizontal="center" vertical="center"/>
      <protection/>
    </xf>
    <xf numFmtId="0" fontId="28" fillId="3" borderId="6" xfId="41" applyFont="1" applyFill="1" applyBorder="1" applyAlignment="1">
      <alignment horizontal="center" vertical="center"/>
      <protection/>
    </xf>
    <xf numFmtId="0" fontId="28" fillId="3" borderId="8" xfId="41" applyFont="1" applyFill="1" applyBorder="1" applyAlignment="1">
      <alignment horizontal="center" vertical="center"/>
      <protection/>
    </xf>
    <xf numFmtId="0" fontId="28" fillId="3" borderId="9" xfId="41" applyFont="1" applyFill="1" applyBorder="1" applyAlignment="1">
      <alignment horizontal="center" vertical="center"/>
      <protection/>
    </xf>
    <xf numFmtId="0" fontId="28" fillId="3" borderId="11" xfId="41" applyFont="1" applyFill="1" applyBorder="1" applyAlignment="1">
      <alignment horizontal="center" vertical="center"/>
      <protection/>
    </xf>
    <xf numFmtId="0" fontId="28" fillId="3" borderId="17" xfId="42" applyFont="1" applyFill="1" applyBorder="1" applyAlignment="1">
      <alignment horizontal="center" vertical="center"/>
      <protection/>
    </xf>
    <xf numFmtId="0" fontId="28" fillId="3" borderId="4" xfId="42" applyFont="1" applyFill="1" applyBorder="1" applyAlignment="1">
      <alignment horizontal="center" vertical="center"/>
      <protection/>
    </xf>
    <xf numFmtId="0" fontId="28" fillId="3" borderId="5" xfId="42" applyFont="1" applyFill="1" applyBorder="1" applyAlignment="1">
      <alignment horizontal="center" vertical="center"/>
      <protection/>
    </xf>
    <xf numFmtId="0" fontId="28" fillId="3" borderId="6" xfId="42" applyFont="1" applyFill="1" applyBorder="1" applyAlignment="1">
      <alignment horizontal="center" vertical="center"/>
      <protection/>
    </xf>
    <xf numFmtId="0" fontId="28" fillId="3" borderId="7" xfId="42" applyFont="1" applyFill="1" applyBorder="1" applyAlignment="1">
      <alignment horizontal="center" vertical="center"/>
      <protection/>
    </xf>
    <xf numFmtId="0" fontId="28" fillId="3" borderId="8" xfId="42" applyFont="1" applyFill="1" applyBorder="1" applyAlignment="1">
      <alignment horizontal="center" vertical="center"/>
      <protection/>
    </xf>
    <xf numFmtId="0" fontId="28" fillId="3" borderId="9" xfId="42" applyFont="1" applyFill="1" applyBorder="1" applyAlignment="1">
      <alignment horizontal="center" vertical="center"/>
      <protection/>
    </xf>
    <xf numFmtId="0" fontId="28" fillId="3" borderId="10" xfId="42" applyFont="1" applyFill="1" applyBorder="1" applyAlignment="1">
      <alignment horizontal="center" vertical="center"/>
      <protection/>
    </xf>
    <xf numFmtId="0" fontId="28" fillId="3" borderId="11" xfId="42" applyFont="1" applyFill="1" applyBorder="1" applyAlignment="1">
      <alignment horizontal="center" vertical="center"/>
      <protection/>
    </xf>
    <xf numFmtId="3" fontId="0" fillId="3" borderId="17" xfId="43" applyNumberFormat="1" applyFont="1" applyFill="1" applyBorder="1" applyAlignment="1">
      <alignment horizontal="center" vertical="center"/>
      <protection/>
    </xf>
    <xf numFmtId="3" fontId="0" fillId="3" borderId="4" xfId="43" applyNumberFormat="1" applyFont="1" applyFill="1" applyBorder="1" applyAlignment="1">
      <alignment horizontal="center" vertical="center"/>
      <protection/>
    </xf>
    <xf numFmtId="3" fontId="0" fillId="3" borderId="5" xfId="43" applyNumberFormat="1" applyFont="1" applyFill="1" applyBorder="1" applyAlignment="1">
      <alignment horizontal="center" vertical="center"/>
      <protection/>
    </xf>
    <xf numFmtId="3" fontId="0" fillId="3" borderId="6" xfId="43" applyNumberFormat="1" applyFont="1" applyFill="1" applyBorder="1" applyAlignment="1">
      <alignment horizontal="center" vertical="center"/>
      <protection/>
    </xf>
    <xf numFmtId="3" fontId="0" fillId="3" borderId="7" xfId="43" applyNumberFormat="1" applyFont="1" applyFill="1" applyBorder="1" applyAlignment="1">
      <alignment horizontal="center" vertical="center"/>
      <protection/>
    </xf>
    <xf numFmtId="3" fontId="0" fillId="3" borderId="9" xfId="43" applyNumberFormat="1" applyFont="1" applyFill="1" applyBorder="1" applyAlignment="1">
      <alignment horizontal="center" vertical="center"/>
      <protection/>
    </xf>
    <xf numFmtId="3" fontId="0" fillId="3" borderId="10" xfId="43" applyNumberFormat="1" applyFont="1" applyFill="1" applyBorder="1" applyAlignment="1">
      <alignment horizontal="center" vertical="center"/>
      <protection/>
    </xf>
    <xf numFmtId="0" fontId="0" fillId="3" borderId="4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180" fontId="0" fillId="3" borderId="10" xfId="0" applyNumberFormat="1" applyFont="1" applyFill="1" applyBorder="1" applyAlignment="1" quotePrefix="1">
      <alignment horizontal="center" vertical="center"/>
    </xf>
    <xf numFmtId="180" fontId="0" fillId="3" borderId="18" xfId="0" applyNumberFormat="1" applyFont="1" applyFill="1" applyBorder="1" applyAlignment="1" quotePrefix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2" fontId="0" fillId="3" borderId="30" xfId="0" applyNumberFormat="1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13" fillId="3" borderId="23" xfId="0" applyNumberFormat="1" applyFont="1" applyFill="1" applyBorder="1" applyAlignment="1">
      <alignment horizontal="center" vertical="center"/>
    </xf>
    <xf numFmtId="0" fontId="13" fillId="3" borderId="24" xfId="0" applyNumberFormat="1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172" fontId="2" fillId="2" borderId="4" xfId="0" applyNumberFormat="1" applyFont="1" applyFill="1" applyBorder="1" applyAlignment="1" quotePrefix="1">
      <alignment horizontal="right"/>
    </xf>
    <xf numFmtId="172" fontId="2" fillId="2" borderId="5" xfId="0" applyNumberFormat="1" applyFont="1" applyFill="1" applyBorder="1" applyAlignment="1" quotePrefix="1">
      <alignment horizontal="right"/>
    </xf>
    <xf numFmtId="172" fontId="0" fillId="0" borderId="7" xfId="0" applyNumberFormat="1" applyBorder="1" applyAlignment="1">
      <alignment/>
    </xf>
    <xf numFmtId="172" fontId="0" fillId="0" borderId="8" xfId="0" applyNumberFormat="1" applyBorder="1" applyAlignment="1">
      <alignment/>
    </xf>
    <xf numFmtId="172" fontId="0" fillId="2" borderId="7" xfId="0" applyNumberFormat="1" applyFont="1" applyFill="1" applyBorder="1" applyAlignment="1" quotePrefix="1">
      <alignment horizontal="right"/>
    </xf>
    <xf numFmtId="172" fontId="0" fillId="2" borderId="7" xfId="0" applyNumberFormat="1" applyFont="1" applyFill="1" applyBorder="1" applyAlignment="1">
      <alignment horizontal="right"/>
    </xf>
    <xf numFmtId="172" fontId="0" fillId="2" borderId="7" xfId="0" applyNumberFormat="1" applyFill="1" applyBorder="1" applyAlignment="1">
      <alignment horizontal="right"/>
    </xf>
    <xf numFmtId="172" fontId="0" fillId="2" borderId="8" xfId="0" applyNumberFormat="1" applyFill="1" applyBorder="1" applyAlignment="1">
      <alignment horizontal="right"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78" fontId="2" fillId="2" borderId="32" xfId="0" applyNumberFormat="1" applyFont="1" applyFill="1" applyBorder="1" applyAlignment="1" quotePrefix="1">
      <alignment horizontal="right"/>
    </xf>
    <xf numFmtId="0" fontId="0" fillId="0" borderId="33" xfId="0" applyBorder="1" applyAlignment="1">
      <alignment/>
    </xf>
    <xf numFmtId="171" fontId="0" fillId="0" borderId="33" xfId="0" applyNumberFormat="1" applyBorder="1" applyAlignment="1">
      <alignment/>
    </xf>
    <xf numFmtId="171" fontId="0" fillId="0" borderId="33" xfId="0" applyNumberFormat="1" applyBorder="1" applyAlignment="1" quotePrefix="1">
      <alignment horizontal="right"/>
    </xf>
    <xf numFmtId="171" fontId="0" fillId="0" borderId="34" xfId="0" applyNumberFormat="1" applyBorder="1" applyAlignment="1">
      <alignment/>
    </xf>
    <xf numFmtId="172" fontId="0" fillId="0" borderId="7" xfId="0" applyNumberFormat="1" applyBorder="1" applyAlignment="1" quotePrefix="1">
      <alignment horizontal="right"/>
    </xf>
    <xf numFmtId="168" fontId="3" fillId="0" borderId="0" xfId="33" applyFont="1" applyAlignment="1" quotePrefix="1">
      <alignment/>
      <protection/>
    </xf>
    <xf numFmtId="168" fontId="4" fillId="0" borderId="0" xfId="33" applyFont="1" applyAlignment="1">
      <alignment/>
      <protection/>
    </xf>
    <xf numFmtId="178" fontId="2" fillId="2" borderId="17" xfId="0" applyNumberFormat="1" applyFont="1" applyFill="1" applyBorder="1" applyAlignment="1" quotePrefix="1">
      <alignment horizontal="right"/>
    </xf>
    <xf numFmtId="178" fontId="0" fillId="2" borderId="0" xfId="0" applyNumberFormat="1" applyFont="1" applyFill="1" applyBorder="1" applyAlignment="1" quotePrefix="1">
      <alignment horizontal="right"/>
    </xf>
    <xf numFmtId="178" fontId="0" fillId="2" borderId="6" xfId="0" applyNumberFormat="1" applyFont="1" applyFill="1" applyBorder="1" applyAlignment="1" quotePrefix="1">
      <alignment horizontal="right"/>
    </xf>
    <xf numFmtId="178" fontId="0" fillId="2" borderId="2" xfId="0" applyNumberFormat="1" applyFont="1" applyFill="1" applyBorder="1" applyAlignment="1" quotePrefix="1">
      <alignment horizontal="right"/>
    </xf>
    <xf numFmtId="168" fontId="2" fillId="0" borderId="17" xfId="33" applyFont="1" applyBorder="1">
      <alignment/>
      <protection/>
    </xf>
    <xf numFmtId="168" fontId="2" fillId="0" borderId="0" xfId="33" applyFont="1" applyBorder="1" applyAlignment="1">
      <alignment horizontal="left"/>
      <protection/>
    </xf>
    <xf numFmtId="168" fontId="0" fillId="0" borderId="2" xfId="33" applyFont="1" applyBorder="1" applyAlignment="1">
      <alignment horizontal="left"/>
      <protection/>
    </xf>
    <xf numFmtId="0" fontId="0" fillId="0" borderId="35" xfId="0" applyBorder="1" applyAlignment="1">
      <alignment/>
    </xf>
    <xf numFmtId="178" fontId="0" fillId="2" borderId="35" xfId="0" applyNumberFormat="1" applyFont="1" applyFill="1" applyBorder="1" applyAlignment="1" quotePrefix="1">
      <alignment horizontal="right"/>
    </xf>
    <xf numFmtId="1" fontId="0" fillId="3" borderId="18" xfId="33" applyNumberFormat="1" applyFont="1" applyFill="1" applyBorder="1" applyAlignment="1">
      <alignment horizontal="center" vertical="center"/>
      <protection/>
    </xf>
    <xf numFmtId="1" fontId="0" fillId="3" borderId="36" xfId="33" applyNumberFormat="1" applyFont="1" applyFill="1" applyBorder="1" applyAlignment="1">
      <alignment horizontal="center" vertical="center"/>
      <protection/>
    </xf>
    <xf numFmtId="1" fontId="0" fillId="3" borderId="19" xfId="33" applyNumberFormat="1" applyFont="1" applyFill="1" applyBorder="1" applyAlignment="1">
      <alignment horizontal="center" vertical="center"/>
      <protection/>
    </xf>
    <xf numFmtId="0" fontId="0" fillId="3" borderId="37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" fontId="0" fillId="2" borderId="0" xfId="22" applyNumberFormat="1" applyFont="1" applyFill="1" applyBorder="1" applyAlignment="1">
      <alignment horizontal="left"/>
      <protection/>
    </xf>
    <xf numFmtId="178" fontId="0" fillId="2" borderId="0" xfId="22" applyNumberFormat="1" applyFont="1" applyFill="1" applyBorder="1" applyAlignment="1" applyProtection="1">
      <alignment horizontal="right"/>
      <protection/>
    </xf>
    <xf numFmtId="0" fontId="0" fillId="3" borderId="30" xfId="22" applyFont="1" applyFill="1" applyBorder="1" applyAlignment="1">
      <alignment horizontal="center" vertical="center"/>
      <protection/>
    </xf>
    <xf numFmtId="1" fontId="0" fillId="3" borderId="23" xfId="22" applyNumberFormat="1" applyFont="1" applyFill="1" applyBorder="1" applyAlignment="1">
      <alignment horizontal="center" vertical="center"/>
      <protection/>
    </xf>
    <xf numFmtId="0" fontId="0" fillId="3" borderId="24" xfId="22" applyNumberFormat="1" applyFont="1" applyFill="1" applyBorder="1" applyAlignment="1">
      <alignment horizontal="center" vertical="center"/>
      <protection/>
    </xf>
    <xf numFmtId="178" fontId="2" fillId="2" borderId="29" xfId="22" applyNumberFormat="1" applyFont="1" applyFill="1" applyBorder="1" applyAlignment="1" applyProtection="1">
      <alignment horizontal="center" vertical="center"/>
      <protection/>
    </xf>
    <xf numFmtId="178" fontId="2" fillId="2" borderId="39" xfId="22" applyNumberFormat="1" applyFont="1" applyFill="1" applyBorder="1" applyAlignment="1" applyProtection="1">
      <alignment horizontal="center" vertical="center"/>
      <protection/>
    </xf>
    <xf numFmtId="178" fontId="2" fillId="2" borderId="28" xfId="22" applyNumberFormat="1" applyFont="1" applyFill="1" applyBorder="1" applyAlignment="1" applyProtection="1">
      <alignment horizontal="center" vertical="center"/>
      <protection/>
    </xf>
    <xf numFmtId="178" fontId="2" fillId="2" borderId="40" xfId="22" applyNumberFormat="1" applyFont="1" applyFill="1" applyBorder="1" applyAlignment="1" applyProtection="1">
      <alignment horizontal="center" vertical="center"/>
      <protection/>
    </xf>
    <xf numFmtId="178" fontId="2" fillId="2" borderId="18" xfId="22" applyNumberFormat="1" applyFont="1" applyFill="1" applyBorder="1" applyAlignment="1" applyProtection="1">
      <alignment horizontal="center" vertical="center"/>
      <protection/>
    </xf>
    <xf numFmtId="178" fontId="2" fillId="2" borderId="19" xfId="22" applyNumberFormat="1" applyFont="1" applyFill="1" applyBorder="1" applyAlignment="1" applyProtection="1">
      <alignment horizontal="center" vertical="center"/>
      <protection/>
    </xf>
    <xf numFmtId="0" fontId="2" fillId="2" borderId="41" xfId="22" applyFont="1" applyFill="1" applyBorder="1" applyAlignment="1">
      <alignment horizontal="left" vertical="center"/>
      <protection/>
    </xf>
    <xf numFmtId="0" fontId="2" fillId="2" borderId="42" xfId="22" applyFont="1" applyFill="1" applyBorder="1" applyAlignment="1">
      <alignment horizontal="left" vertical="center"/>
      <protection/>
    </xf>
    <xf numFmtId="0" fontId="2" fillId="2" borderId="43" xfId="22" applyFont="1" applyFill="1" applyBorder="1" applyAlignment="1">
      <alignment horizontal="left" vertical="center"/>
      <protection/>
    </xf>
    <xf numFmtId="1" fontId="0" fillId="3" borderId="24" xfId="22" applyNumberFormat="1" applyFont="1" applyFill="1" applyBorder="1" applyAlignment="1">
      <alignment horizontal="center" vertical="center"/>
      <protection/>
    </xf>
    <xf numFmtId="178" fontId="2" fillId="2" borderId="29" xfId="22" applyNumberFormat="1" applyFont="1" applyFill="1" applyBorder="1" applyAlignment="1" applyProtection="1">
      <alignment horizontal="right" vertical="center"/>
      <protection/>
    </xf>
    <xf numFmtId="178" fontId="2" fillId="2" borderId="39" xfId="22" applyNumberFormat="1" applyFont="1" applyFill="1" applyBorder="1" applyAlignment="1" applyProtection="1">
      <alignment horizontal="right" vertical="center"/>
      <protection/>
    </xf>
    <xf numFmtId="178" fontId="2" fillId="2" borderId="28" xfId="22" applyNumberFormat="1" applyFont="1" applyFill="1" applyBorder="1" applyAlignment="1" applyProtection="1">
      <alignment horizontal="right" vertical="center"/>
      <protection/>
    </xf>
    <xf numFmtId="178" fontId="2" fillId="2" borderId="40" xfId="22" applyNumberFormat="1" applyFont="1" applyFill="1" applyBorder="1" applyAlignment="1" applyProtection="1">
      <alignment horizontal="right" vertical="center"/>
      <protection/>
    </xf>
    <xf numFmtId="0" fontId="2" fillId="2" borderId="41" xfId="22" applyFont="1" applyFill="1" applyBorder="1" applyAlignment="1">
      <alignment vertical="center"/>
      <protection/>
    </xf>
    <xf numFmtId="0" fontId="2" fillId="2" borderId="42" xfId="22" applyFont="1" applyFill="1" applyBorder="1" applyAlignment="1">
      <alignment vertical="center"/>
      <protection/>
    </xf>
    <xf numFmtId="0" fontId="2" fillId="2" borderId="43" xfId="22" applyFont="1" applyFill="1" applyBorder="1" applyAlignment="1">
      <alignment vertical="center"/>
      <protection/>
    </xf>
    <xf numFmtId="178" fontId="2" fillId="2" borderId="18" xfId="22" applyNumberFormat="1" applyFont="1" applyFill="1" applyBorder="1" applyAlignment="1" applyProtection="1">
      <alignment horizontal="right" vertical="center"/>
      <protection/>
    </xf>
    <xf numFmtId="178" fontId="2" fillId="2" borderId="19" xfId="22" applyNumberFormat="1" applyFont="1" applyFill="1" applyBorder="1" applyAlignment="1" applyProtection="1">
      <alignment horizontal="right" vertical="center"/>
      <protection/>
    </xf>
    <xf numFmtId="0" fontId="0" fillId="3" borderId="5" xfId="22" applyFont="1" applyFill="1" applyBorder="1" applyAlignment="1">
      <alignment horizontal="center" vertical="center"/>
      <protection/>
    </xf>
    <xf numFmtId="0" fontId="0" fillId="3" borderId="10" xfId="22" applyFont="1" applyFill="1" applyBorder="1" applyAlignment="1">
      <alignment horizontal="center" vertical="center"/>
      <protection/>
    </xf>
    <xf numFmtId="0" fontId="0" fillId="3" borderId="44" xfId="22" applyFill="1" applyBorder="1" applyAlignment="1">
      <alignment vertical="center"/>
      <protection/>
    </xf>
    <xf numFmtId="0" fontId="0" fillId="3" borderId="30" xfId="22" applyFill="1" applyBorder="1" applyAlignment="1">
      <alignment vertical="center"/>
      <protection/>
    </xf>
    <xf numFmtId="0" fontId="2" fillId="2" borderId="45" xfId="22" applyFont="1" applyFill="1" applyBorder="1" applyAlignment="1">
      <alignment vertical="center"/>
      <protection/>
    </xf>
    <xf numFmtId="0" fontId="2" fillId="2" borderId="46" xfId="22" applyFont="1" applyFill="1" applyBorder="1" applyAlignment="1">
      <alignment vertical="center"/>
      <protection/>
    </xf>
    <xf numFmtId="0" fontId="2" fillId="2" borderId="36" xfId="22" applyFont="1" applyFill="1" applyBorder="1" applyAlignment="1">
      <alignment vertical="center"/>
      <protection/>
    </xf>
    <xf numFmtId="179" fontId="2" fillId="2" borderId="29" xfId="22" applyNumberFormat="1" applyFont="1" applyFill="1" applyBorder="1" applyAlignment="1" applyProtection="1">
      <alignment horizontal="right" vertical="center"/>
      <protection/>
    </xf>
    <xf numFmtId="179" fontId="2" fillId="2" borderId="39" xfId="22" applyNumberFormat="1" applyFont="1" applyFill="1" applyBorder="1" applyAlignment="1" applyProtection="1">
      <alignment horizontal="right" vertical="center"/>
      <protection/>
    </xf>
    <xf numFmtId="179" fontId="2" fillId="2" borderId="28" xfId="22" applyNumberFormat="1" applyFont="1" applyFill="1" applyBorder="1" applyAlignment="1" applyProtection="1">
      <alignment horizontal="right" vertical="center"/>
      <protection/>
    </xf>
    <xf numFmtId="179" fontId="2" fillId="2" borderId="40" xfId="22" applyNumberFormat="1" applyFont="1" applyFill="1" applyBorder="1" applyAlignment="1" applyProtection="1">
      <alignment horizontal="right" vertical="center"/>
      <protection/>
    </xf>
    <xf numFmtId="179" fontId="2" fillId="2" borderId="18" xfId="22" applyNumberFormat="1" applyFont="1" applyFill="1" applyBorder="1" applyAlignment="1" applyProtection="1">
      <alignment horizontal="right" vertical="center"/>
      <protection/>
    </xf>
    <xf numFmtId="179" fontId="2" fillId="2" borderId="19" xfId="22" applyNumberFormat="1" applyFont="1" applyFill="1" applyBorder="1" applyAlignment="1" applyProtection="1">
      <alignment horizontal="right" vertical="center"/>
      <protection/>
    </xf>
    <xf numFmtId="0" fontId="0" fillId="2" borderId="0" xfId="22" applyFill="1" applyBorder="1" applyAlignment="1">
      <alignment horizontal="centerContinuous"/>
      <protection/>
    </xf>
    <xf numFmtId="0" fontId="0" fillId="2" borderId="0" xfId="22" applyFill="1" applyAlignment="1">
      <alignment horizontal="centerContinuous"/>
      <protection/>
    </xf>
    <xf numFmtId="0" fontId="0" fillId="2" borderId="20" xfId="22" applyFont="1" applyFill="1" applyBorder="1" applyAlignment="1">
      <alignment horizontal="left" vertical="center" indent="1"/>
      <protection/>
    </xf>
    <xf numFmtId="0" fontId="0" fillId="2" borderId="6" xfId="22" applyFont="1" applyFill="1" applyBorder="1" applyAlignment="1">
      <alignment horizontal="left" vertical="center" indent="1"/>
      <protection/>
    </xf>
    <xf numFmtId="0" fontId="0" fillId="2" borderId="16" xfId="22" applyFont="1" applyFill="1" applyBorder="1" applyAlignment="1">
      <alignment horizontal="left" vertical="center" indent="1"/>
      <protection/>
    </xf>
    <xf numFmtId="0" fontId="0" fillId="2" borderId="6" xfId="22" applyFont="1" applyBorder="1" applyAlignment="1">
      <alignment horizontal="left" vertical="center" indent="1"/>
      <protection/>
    </xf>
    <xf numFmtId="0" fontId="4" fillId="2" borderId="0" xfId="22" applyFont="1" applyFill="1" applyAlignment="1">
      <alignment vertical="center" wrapText="1"/>
      <protection/>
    </xf>
    <xf numFmtId="0" fontId="3" fillId="2" borderId="0" xfId="22" applyFont="1" applyFill="1" applyAlignment="1">
      <alignment/>
      <protection/>
    </xf>
    <xf numFmtId="0" fontId="0" fillId="2" borderId="0" xfId="0" applyFill="1" applyBorder="1" applyAlignment="1">
      <alignment/>
    </xf>
    <xf numFmtId="0" fontId="0" fillId="2" borderId="0" xfId="22" applyFill="1" applyBorder="1" applyAlignment="1">
      <alignment horizontal="center" vertical="center"/>
      <protection/>
    </xf>
    <xf numFmtId="0" fontId="0" fillId="2" borderId="0" xfId="22" applyFill="1" applyAlignment="1">
      <alignment horizontal="center" vertical="center"/>
      <protection/>
    </xf>
    <xf numFmtId="0" fontId="0" fillId="3" borderId="9" xfId="22" applyFont="1" applyFill="1" applyBorder="1" applyAlignment="1">
      <alignment horizontal="center" vertical="center"/>
      <protection/>
    </xf>
    <xf numFmtId="1" fontId="0" fillId="3" borderId="10" xfId="22" applyNumberFormat="1" applyFont="1" applyFill="1" applyBorder="1" applyAlignment="1">
      <alignment horizontal="center" vertical="center" wrapText="1"/>
      <protection/>
    </xf>
    <xf numFmtId="1" fontId="0" fillId="3" borderId="11" xfId="22" applyNumberFormat="1" applyFont="1" applyFill="1" applyBorder="1" applyAlignment="1">
      <alignment horizontal="center" vertical="center" wrapText="1"/>
      <protection/>
    </xf>
    <xf numFmtId="0" fontId="0" fillId="3" borderId="3" xfId="22" applyFill="1" applyBorder="1">
      <alignment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/>
      <protection/>
    </xf>
    <xf numFmtId="0" fontId="3" fillId="0" borderId="0" xfId="22" applyFont="1" applyFill="1" applyBorder="1" applyAlignment="1">
      <alignment/>
      <protection/>
    </xf>
    <xf numFmtId="180" fontId="2" fillId="2" borderId="5" xfId="22" applyNumberFormat="1" applyFont="1" applyFill="1" applyBorder="1" applyAlignment="1" applyProtection="1">
      <alignment horizontal="right"/>
      <protection/>
    </xf>
    <xf numFmtId="180" fontId="0" fillId="2" borderId="8" xfId="22" applyNumberFormat="1" applyFont="1" applyFill="1" applyBorder="1" applyAlignment="1" applyProtection="1">
      <alignment horizontal="right"/>
      <protection/>
    </xf>
    <xf numFmtId="180" fontId="0" fillId="2" borderId="6" xfId="22" applyNumberFormat="1" applyFont="1" applyFill="1" applyBorder="1" applyAlignment="1" applyProtection="1">
      <alignment horizontal="right"/>
      <protection/>
    </xf>
    <xf numFmtId="180" fontId="0" fillId="2" borderId="9" xfId="22" applyNumberFormat="1" applyFont="1" applyFill="1" applyBorder="1" applyAlignment="1" applyProtection="1">
      <alignment horizontal="right"/>
      <protection/>
    </xf>
    <xf numFmtId="0" fontId="0" fillId="3" borderId="24" xfId="29" applyFont="1" applyFill="1" applyBorder="1" applyAlignment="1">
      <alignment horizontal="center" vertical="center"/>
      <protection/>
    </xf>
    <xf numFmtId="0" fontId="0" fillId="3" borderId="23" xfId="29" applyFont="1" applyFill="1" applyBorder="1" applyAlignment="1">
      <alignment horizontal="center" vertical="center"/>
      <protection/>
    </xf>
    <xf numFmtId="0" fontId="0" fillId="3" borderId="47" xfId="29" applyFont="1" applyFill="1" applyBorder="1" applyAlignment="1" applyProtection="1">
      <alignment horizontal="center" vertical="center"/>
      <protection/>
    </xf>
    <xf numFmtId="0" fontId="0" fillId="3" borderId="48" xfId="29" applyFont="1" applyFill="1" applyBorder="1" applyAlignment="1" applyProtection="1">
      <alignment horizontal="center" vertical="center"/>
      <protection/>
    </xf>
    <xf numFmtId="0" fontId="0" fillId="3" borderId="49" xfId="29" applyFont="1" applyFill="1" applyBorder="1" applyAlignment="1" applyProtection="1">
      <alignment horizontal="center" vertical="center"/>
      <protection/>
    </xf>
    <xf numFmtId="169" fontId="0" fillId="0" borderId="0" xfId="30" applyFont="1" applyAlignment="1">
      <alignment vertical="center"/>
      <protection/>
    </xf>
    <xf numFmtId="169" fontId="0" fillId="3" borderId="30" xfId="30" applyNumberFormat="1" applyFont="1" applyFill="1" applyBorder="1" applyAlignment="1" applyProtection="1">
      <alignment horizontal="center" vertical="center"/>
      <protection/>
    </xf>
    <xf numFmtId="1" fontId="0" fillId="3" borderId="23" xfId="30" applyNumberFormat="1" applyFont="1" applyFill="1" applyBorder="1" applyAlignment="1" applyProtection="1">
      <alignment horizontal="center" vertical="center"/>
      <protection/>
    </xf>
    <xf numFmtId="1" fontId="0" fillId="3" borderId="24" xfId="30" applyNumberFormat="1" applyFont="1" applyFill="1" applyBorder="1" applyAlignment="1" applyProtection="1">
      <alignment horizontal="center" vertical="center"/>
      <protection/>
    </xf>
    <xf numFmtId="169" fontId="0" fillId="0" borderId="0" xfId="30" applyFont="1" applyAlignment="1">
      <alignment horizontal="center" vertical="center"/>
      <protection/>
    </xf>
    <xf numFmtId="171" fontId="2" fillId="2" borderId="8" xfId="0" applyNumberFormat="1" applyFont="1" applyFill="1" applyBorder="1" applyAlignment="1" quotePrefix="1">
      <alignment horizontal="right"/>
    </xf>
    <xf numFmtId="171" fontId="0" fillId="2" borderId="8" xfId="0" applyNumberFormat="1" applyFont="1" applyFill="1" applyBorder="1" applyAlignment="1" quotePrefix="1">
      <alignment horizontal="right"/>
    </xf>
    <xf numFmtId="171" fontId="0" fillId="2" borderId="13" xfId="0" applyNumberFormat="1" applyFont="1" applyFill="1" applyBorder="1" applyAlignment="1" quotePrefix="1">
      <alignment horizontal="right"/>
    </xf>
    <xf numFmtId="171" fontId="2" fillId="2" borderId="15" xfId="0" applyNumberFormat="1" applyFont="1" applyFill="1" applyBorder="1" applyAlignment="1" quotePrefix="1">
      <alignment horizontal="right"/>
    </xf>
    <xf numFmtId="171" fontId="2" fillId="2" borderId="15" xfId="0" applyNumberFormat="1" applyFont="1" applyFill="1" applyBorder="1" applyAlignment="1" quotePrefix="1">
      <alignment/>
    </xf>
    <xf numFmtId="171" fontId="0" fillId="2" borderId="11" xfId="0" applyNumberFormat="1" applyFont="1" applyFill="1" applyBorder="1" applyAlignment="1" quotePrefix="1">
      <alignment horizontal="right"/>
    </xf>
    <xf numFmtId="0" fontId="0" fillId="3" borderId="10" xfId="31" applyFont="1" applyFill="1" applyBorder="1" applyAlignment="1">
      <alignment horizontal="center" vertical="center"/>
      <protection/>
    </xf>
    <xf numFmtId="0" fontId="3" fillId="0" borderId="0" xfId="40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40" applyFont="1" applyAlignment="1">
      <alignment horizontal="right" vertical="center"/>
      <protection/>
    </xf>
    <xf numFmtId="0" fontId="0" fillId="0" borderId="0" xfId="40" applyFont="1" applyAlignment="1">
      <alignment horizontal="right" vertical="center"/>
      <protection/>
    </xf>
    <xf numFmtId="0" fontId="0" fillId="0" borderId="0" xfId="40" applyFont="1" applyAlignment="1">
      <alignment vertical="center"/>
      <protection/>
    </xf>
    <xf numFmtId="0" fontId="0" fillId="0" borderId="7" xfId="0" applyBorder="1" applyAlignment="1">
      <alignment/>
    </xf>
    <xf numFmtId="178" fontId="0" fillId="2" borderId="33" xfId="0" applyNumberFormat="1" applyFont="1" applyFill="1" applyBorder="1" applyAlignment="1" quotePrefix="1">
      <alignment horizontal="right"/>
    </xf>
    <xf numFmtId="178" fontId="0" fillId="2" borderId="34" xfId="0" applyNumberFormat="1" applyFont="1" applyFill="1" applyBorder="1" applyAlignment="1" quotePrefix="1">
      <alignment horizontal="right"/>
    </xf>
    <xf numFmtId="178" fontId="2" fillId="2" borderId="50" xfId="0" applyNumberFormat="1" applyFont="1" applyFill="1" applyBorder="1" applyAlignment="1" quotePrefix="1">
      <alignment horizontal="right"/>
    </xf>
    <xf numFmtId="178" fontId="0" fillId="2" borderId="51" xfId="0" applyNumberFormat="1" applyFont="1" applyFill="1" applyBorder="1" applyAlignment="1" quotePrefix="1">
      <alignment horizontal="right"/>
    </xf>
    <xf numFmtId="0" fontId="0" fillId="3" borderId="3" xfId="31" applyFont="1" applyFill="1" applyBorder="1" applyAlignment="1">
      <alignment horizontal="center" vertical="center"/>
      <protection/>
    </xf>
    <xf numFmtId="0" fontId="0" fillId="3" borderId="4" xfId="31" applyFont="1" applyFill="1" applyBorder="1" applyAlignment="1">
      <alignment horizontal="center" vertical="center"/>
      <protection/>
    </xf>
    <xf numFmtId="0" fontId="0" fillId="3" borderId="6" xfId="31" applyFont="1" applyFill="1" applyBorder="1" applyAlignment="1">
      <alignment horizontal="center" vertical="center"/>
      <protection/>
    </xf>
    <xf numFmtId="0" fontId="0" fillId="3" borderId="8" xfId="31" applyFont="1" applyFill="1" applyBorder="1" applyAlignment="1">
      <alignment horizontal="center" vertical="center"/>
      <protection/>
    </xf>
    <xf numFmtId="0" fontId="0" fillId="3" borderId="9" xfId="31" applyFont="1" applyFill="1" applyBorder="1" applyAlignment="1">
      <alignment horizontal="center" vertical="center"/>
      <protection/>
    </xf>
    <xf numFmtId="0" fontId="3" fillId="0" borderId="0" xfId="31" applyFont="1" applyAlignment="1">
      <alignment horizontal="center"/>
      <protection/>
    </xf>
    <xf numFmtId="0" fontId="0" fillId="3" borderId="39" xfId="31" applyFont="1" applyFill="1" applyBorder="1" applyAlignment="1">
      <alignment horizontal="center" vertical="center"/>
      <protection/>
    </xf>
    <xf numFmtId="0" fontId="0" fillId="3" borderId="45" xfId="31" applyFont="1" applyFill="1" applyBorder="1" applyAlignment="1">
      <alignment horizontal="center" vertical="center"/>
      <protection/>
    </xf>
    <xf numFmtId="0" fontId="0" fillId="3" borderId="14" xfId="31" applyFont="1" applyFill="1" applyBorder="1" applyAlignment="1">
      <alignment horizontal="center" vertical="center"/>
      <protection/>
    </xf>
    <xf numFmtId="0" fontId="0" fillId="3" borderId="52" xfId="0" applyFont="1" applyFill="1" applyBorder="1" applyAlignment="1">
      <alignment horizontal="center" vertical="center"/>
    </xf>
    <xf numFmtId="0" fontId="0" fillId="3" borderId="53" xfId="0" applyFont="1" applyFill="1" applyBorder="1" applyAlignment="1">
      <alignment horizontal="center" vertical="center"/>
    </xf>
    <xf numFmtId="0" fontId="3" fillId="0" borderId="0" xfId="31" applyFont="1" applyAlignment="1" quotePrefix="1">
      <alignment horizontal="center"/>
      <protection/>
    </xf>
    <xf numFmtId="0" fontId="0" fillId="3" borderId="4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3" fillId="2" borderId="0" xfId="0" applyNumberFormat="1" applyFont="1" applyFill="1" applyAlignment="1">
      <alignment horizontal="center"/>
    </xf>
    <xf numFmtId="0" fontId="0" fillId="3" borderId="2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0" fillId="3" borderId="3" xfId="29" applyFont="1" applyFill="1" applyBorder="1" applyAlignment="1" applyProtection="1">
      <alignment horizontal="center" vertical="center"/>
      <protection/>
    </xf>
    <xf numFmtId="0" fontId="0" fillId="3" borderId="9" xfId="0" applyFill="1" applyBorder="1" applyAlignment="1">
      <alignment horizontal="center" vertical="center"/>
    </xf>
    <xf numFmtId="0" fontId="0" fillId="3" borderId="24" xfId="29" applyFont="1" applyFill="1" applyBorder="1" applyAlignment="1">
      <alignment horizontal="center" vertical="center"/>
      <protection/>
    </xf>
    <xf numFmtId="0" fontId="0" fillId="3" borderId="44" xfId="29" applyFont="1" applyFill="1" applyBorder="1" applyAlignment="1">
      <alignment horizontal="center" vertical="center"/>
      <protection/>
    </xf>
    <xf numFmtId="0" fontId="3" fillId="0" borderId="0" xfId="29" applyFont="1" applyAlignment="1" applyProtection="1" quotePrefix="1">
      <alignment horizontal="center" vertical="center"/>
      <protection/>
    </xf>
    <xf numFmtId="0" fontId="4" fillId="0" borderId="0" xfId="29" applyFont="1" applyAlignment="1" applyProtection="1">
      <alignment horizontal="center"/>
      <protection/>
    </xf>
    <xf numFmtId="0" fontId="0" fillId="3" borderId="54" xfId="29" applyFont="1" applyFill="1" applyBorder="1" applyAlignment="1" applyProtection="1">
      <alignment horizontal="center" vertical="center"/>
      <protection/>
    </xf>
    <xf numFmtId="0" fontId="0" fillId="3" borderId="55" xfId="0" applyFill="1" applyBorder="1" applyAlignment="1">
      <alignment horizontal="center" vertical="center"/>
    </xf>
    <xf numFmtId="49" fontId="0" fillId="3" borderId="56" xfId="29" applyNumberFormat="1" applyFont="1" applyFill="1" applyBorder="1" applyAlignment="1" applyProtection="1">
      <alignment horizontal="center" vertical="center"/>
      <protection/>
    </xf>
    <xf numFmtId="169" fontId="3" fillId="0" borderId="0" xfId="30" applyNumberFormat="1" applyFont="1" applyAlignment="1" applyProtection="1">
      <alignment horizontal="center" vertical="center"/>
      <protection/>
    </xf>
    <xf numFmtId="169" fontId="4" fillId="0" borderId="0" xfId="30" applyFont="1" applyAlignment="1">
      <alignment horizontal="center"/>
      <protection/>
    </xf>
    <xf numFmtId="169" fontId="0" fillId="3" borderId="3" xfId="30" applyNumberFormat="1" applyFont="1" applyFill="1" applyBorder="1" applyAlignment="1" applyProtection="1">
      <alignment horizontal="center" vertical="center"/>
      <protection/>
    </xf>
    <xf numFmtId="0" fontId="0" fillId="3" borderId="39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57" xfId="0" applyFont="1" applyFill="1" applyBorder="1" applyAlignment="1">
      <alignment horizontal="center" vertical="center"/>
    </xf>
    <xf numFmtId="0" fontId="0" fillId="3" borderId="5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3" borderId="10" xfId="31" applyFont="1" applyFill="1" applyBorder="1" applyAlignment="1">
      <alignment horizontal="center" vertical="center"/>
      <protection/>
    </xf>
    <xf numFmtId="0" fontId="0" fillId="3" borderId="15" xfId="31" applyFont="1" applyFill="1" applyBorder="1" applyAlignment="1">
      <alignment horizontal="center" vertical="center"/>
      <protection/>
    </xf>
    <xf numFmtId="0" fontId="0" fillId="3" borderId="11" xfId="31" applyFont="1" applyFill="1" applyBorder="1" applyAlignment="1">
      <alignment horizontal="center" vertical="center"/>
      <protection/>
    </xf>
    <xf numFmtId="0" fontId="0" fillId="0" borderId="0" xfId="31" applyNumberFormat="1" applyFont="1" applyAlignment="1" quotePrefix="1">
      <alignment horizontal="left"/>
      <protection/>
    </xf>
    <xf numFmtId="0" fontId="0" fillId="0" borderId="0" xfId="31" applyNumberFormat="1" applyFont="1" applyAlignment="1">
      <alignment horizontal="left"/>
      <protection/>
    </xf>
    <xf numFmtId="0" fontId="0" fillId="0" borderId="17" xfId="31" applyFont="1" applyBorder="1" applyAlignment="1">
      <alignment horizontal="left"/>
      <protection/>
    </xf>
    <xf numFmtId="0" fontId="6" fillId="0" borderId="0" xfId="31" applyFont="1" applyAlignment="1" quotePrefix="1">
      <alignment horizontal="left"/>
      <protection/>
    </xf>
    <xf numFmtId="0" fontId="0" fillId="0" borderId="0" xfId="31" applyFont="1" applyAlignment="1">
      <alignment horizontal="left"/>
      <protection/>
    </xf>
    <xf numFmtId="0" fontId="0" fillId="0" borderId="17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46" fillId="3" borderId="28" xfId="0" applyFont="1" applyFill="1" applyBorder="1" applyAlignment="1">
      <alignment horizontal="center" vertical="center" wrapText="1"/>
    </xf>
    <xf numFmtId="0" fontId="46" fillId="3" borderId="14" xfId="0" applyFont="1" applyFill="1" applyBorder="1" applyAlignment="1">
      <alignment horizontal="center" vertical="center" wrapText="1"/>
    </xf>
    <xf numFmtId="0" fontId="46" fillId="3" borderId="18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3" fillId="0" borderId="0" xfId="32" applyFont="1" applyAlignment="1">
      <alignment horizontal="center"/>
      <protection/>
    </xf>
    <xf numFmtId="0" fontId="3" fillId="0" borderId="0" xfId="32" applyFont="1" applyAlignment="1" quotePrefix="1">
      <alignment horizontal="center"/>
      <protection/>
    </xf>
    <xf numFmtId="0" fontId="0" fillId="3" borderId="3" xfId="32" applyFont="1" applyFill="1" applyBorder="1" applyAlignment="1">
      <alignment horizontal="center" vertical="distributed"/>
      <protection/>
    </xf>
    <xf numFmtId="0" fontId="0" fillId="3" borderId="9" xfId="32" applyFont="1" applyFill="1" applyBorder="1" applyAlignment="1">
      <alignment horizontal="center" vertical="distributed"/>
      <protection/>
    </xf>
    <xf numFmtId="0" fontId="0" fillId="3" borderId="4" xfId="32" applyFont="1" applyFill="1" applyBorder="1" applyAlignment="1">
      <alignment horizontal="center" vertical="distributed"/>
      <protection/>
    </xf>
    <xf numFmtId="0" fontId="0" fillId="3" borderId="10" xfId="32" applyFont="1" applyFill="1" applyBorder="1" applyAlignment="1">
      <alignment horizontal="center" vertical="distributed"/>
      <protection/>
    </xf>
    <xf numFmtId="0" fontId="0" fillId="3" borderId="4" xfId="32" applyFont="1" applyFill="1" applyBorder="1" applyAlignment="1">
      <alignment horizontal="center" vertical="center" wrapText="1"/>
      <protection/>
    </xf>
    <xf numFmtId="0" fontId="0" fillId="3" borderId="10" xfId="32" applyFont="1" applyFill="1" applyBorder="1" applyAlignment="1">
      <alignment horizontal="center" vertical="center" wrapText="1"/>
      <protection/>
    </xf>
    <xf numFmtId="0" fontId="0" fillId="3" borderId="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5" xfId="32" applyFont="1" applyFill="1" applyBorder="1" applyAlignment="1">
      <alignment horizontal="center" vertical="center" wrapText="1"/>
      <protection/>
    </xf>
    <xf numFmtId="0" fontId="0" fillId="3" borderId="11" xfId="32" applyFont="1" applyFill="1" applyBorder="1" applyAlignment="1">
      <alignment horizontal="center" vertical="center" wrapText="1"/>
      <protection/>
    </xf>
    <xf numFmtId="168" fontId="4" fillId="0" borderId="0" xfId="33" applyFont="1" applyAlignment="1">
      <alignment horizontal="center"/>
      <protection/>
    </xf>
    <xf numFmtId="168" fontId="0" fillId="3" borderId="3" xfId="33" applyFont="1" applyFill="1" applyBorder="1" applyAlignment="1">
      <alignment horizontal="center" vertical="center"/>
      <protection/>
    </xf>
    <xf numFmtId="168" fontId="0" fillId="3" borderId="9" xfId="33" applyFont="1" applyFill="1" applyBorder="1" applyAlignment="1">
      <alignment horizontal="center" vertical="center"/>
      <protection/>
    </xf>
    <xf numFmtId="0" fontId="0" fillId="3" borderId="39" xfId="29" applyFont="1" applyFill="1" applyBorder="1" applyAlignment="1" applyProtection="1">
      <alignment horizontal="center" vertical="center"/>
      <protection/>
    </xf>
    <xf numFmtId="0" fontId="0" fillId="3" borderId="45" xfId="29" applyFont="1" applyFill="1" applyBorder="1" applyAlignment="1" applyProtection="1">
      <alignment horizontal="center" vertical="center"/>
      <protection/>
    </xf>
    <xf numFmtId="0" fontId="0" fillId="3" borderId="59" xfId="0" applyNumberFormat="1" applyFill="1" applyBorder="1" applyAlignment="1" quotePrefix="1">
      <alignment horizontal="center" vertical="center"/>
    </xf>
    <xf numFmtId="0" fontId="0" fillId="3" borderId="45" xfId="0" applyNumberFormat="1" applyFill="1" applyBorder="1" applyAlignment="1">
      <alignment horizontal="center" vertical="center"/>
    </xf>
    <xf numFmtId="168" fontId="3" fillId="0" borderId="0" xfId="33" applyFont="1" applyAlignment="1" quotePrefix="1">
      <alignment horizontal="center"/>
      <protection/>
    </xf>
    <xf numFmtId="49" fontId="0" fillId="3" borderId="17" xfId="30" applyNumberFormat="1" applyFont="1" applyFill="1" applyBorder="1" applyAlignment="1" applyProtection="1">
      <alignment horizontal="center" vertical="center"/>
      <protection/>
    </xf>
    <xf numFmtId="49" fontId="0" fillId="3" borderId="2" xfId="30" applyNumberFormat="1" applyFont="1" applyFill="1" applyBorder="1" applyAlignment="1" applyProtection="1">
      <alignment horizontal="center" vertical="center"/>
      <protection/>
    </xf>
    <xf numFmtId="0" fontId="0" fillId="3" borderId="60" xfId="29" applyFont="1" applyFill="1" applyBorder="1" applyAlignment="1" applyProtection="1">
      <alignment horizontal="center" vertical="center"/>
      <protection/>
    </xf>
    <xf numFmtId="168" fontId="3" fillId="0" borderId="0" xfId="33" applyFont="1" applyAlignment="1" quotePrefix="1">
      <alignment horizontal="center" vertical="center"/>
      <protection/>
    </xf>
    <xf numFmtId="0" fontId="0" fillId="3" borderId="3" xfId="34" applyFont="1" applyFill="1" applyBorder="1" applyAlignment="1">
      <alignment horizontal="center" vertical="center"/>
      <protection/>
    </xf>
    <xf numFmtId="0" fontId="0" fillId="3" borderId="9" xfId="0" applyFill="1" applyBorder="1" applyAlignment="1">
      <alignment vertical="center"/>
    </xf>
    <xf numFmtId="0" fontId="3" fillId="0" borderId="0" xfId="34" applyFont="1" applyAlignment="1" quotePrefix="1">
      <alignment horizontal="center" vertical="center"/>
      <protection/>
    </xf>
    <xf numFmtId="0" fontId="0" fillId="3" borderId="24" xfId="29" applyFont="1" applyFill="1" applyBorder="1" applyAlignment="1" applyProtection="1" quotePrefix="1">
      <alignment horizontal="center"/>
      <protection/>
    </xf>
    <xf numFmtId="0" fontId="0" fillId="3" borderId="44" xfId="29" applyFont="1" applyFill="1" applyBorder="1" applyAlignment="1" applyProtection="1" quotePrefix="1">
      <alignment horizontal="center"/>
      <protection/>
    </xf>
    <xf numFmtId="0" fontId="3" fillId="0" borderId="0" xfId="34" applyFont="1" applyBorder="1" applyAlignment="1" quotePrefix="1">
      <alignment horizontal="center" vertical="center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0" fontId="3" fillId="2" borderId="0" xfId="22" applyFont="1" applyFill="1" applyAlignment="1">
      <alignment horizontal="center"/>
      <protection/>
    </xf>
    <xf numFmtId="0" fontId="3" fillId="2" borderId="0" xfId="22" applyFont="1" applyFill="1" applyAlignment="1" quotePrefix="1">
      <alignment horizontal="center"/>
      <protection/>
    </xf>
    <xf numFmtId="0" fontId="4" fillId="2" borderId="0" xfId="22" applyFont="1" applyFill="1" applyAlignment="1">
      <alignment horizontal="center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3" fillId="0" borderId="0" xfId="22" applyFont="1" applyFill="1" applyAlignment="1">
      <alignment horizontal="center"/>
      <protection/>
    </xf>
    <xf numFmtId="0" fontId="0" fillId="3" borderId="4" xfId="22" applyFill="1" applyBorder="1" applyAlignment="1">
      <alignment horizontal="center" vertical="center" wrapText="1"/>
      <protection/>
    </xf>
    <xf numFmtId="0" fontId="4" fillId="2" borderId="0" xfId="22" applyFont="1" applyFill="1" applyAlignment="1">
      <alignment horizontal="center" vertical="center" wrapText="1"/>
      <protection/>
    </xf>
    <xf numFmtId="0" fontId="6" fillId="2" borderId="0" xfId="22" applyFont="1" applyFill="1" applyBorder="1" applyAlignment="1">
      <alignment horizontal="left"/>
      <protection/>
    </xf>
    <xf numFmtId="1" fontId="0" fillId="2" borderId="0" xfId="22" applyNumberFormat="1" applyFont="1" applyFill="1" applyAlignment="1">
      <alignment horizontal="left"/>
      <protection/>
    </xf>
    <xf numFmtId="0" fontId="3" fillId="2" borderId="0" xfId="22" applyFont="1" applyFill="1" applyAlignment="1">
      <alignment horizontal="center" vertical="distributed"/>
      <protection/>
    </xf>
    <xf numFmtId="0" fontId="6" fillId="2" borderId="17" xfId="22" applyFont="1" applyFill="1" applyBorder="1" applyAlignment="1">
      <alignment horizontal="left"/>
      <protection/>
    </xf>
    <xf numFmtId="1" fontId="0" fillId="2" borderId="0" xfId="22" applyNumberFormat="1" applyFill="1" applyAlignment="1">
      <alignment horizontal="left"/>
      <protection/>
    </xf>
    <xf numFmtId="0" fontId="6" fillId="2" borderId="0" xfId="22" applyFont="1" applyFill="1" applyAlignment="1">
      <alignment horizontal="left"/>
      <protection/>
    </xf>
    <xf numFmtId="1" fontId="0" fillId="2" borderId="17" xfId="22" applyNumberFormat="1" applyFill="1" applyBorder="1" applyAlignment="1">
      <alignment horizontal="left" vertical="distributed"/>
      <protection/>
    </xf>
    <xf numFmtId="1" fontId="0" fillId="2" borderId="0" xfId="22" applyNumberFormat="1" applyFill="1" applyBorder="1" applyAlignment="1">
      <alignment horizontal="left" vertical="distributed"/>
      <protection/>
    </xf>
    <xf numFmtId="0" fontId="4" fillId="2" borderId="0" xfId="22" applyFont="1" applyFill="1" applyBorder="1" applyAlignment="1">
      <alignment horizontal="center" vertical="center" wrapText="1"/>
      <protection/>
    </xf>
    <xf numFmtId="0" fontId="4" fillId="2" borderId="0" xfId="22" applyFont="1" applyFill="1" applyAlignment="1">
      <alignment horizontal="center" vertical="center"/>
      <protection/>
    </xf>
    <xf numFmtId="1" fontId="0" fillId="3" borderId="4" xfId="22" applyNumberFormat="1" applyFont="1" applyFill="1" applyBorder="1" applyAlignment="1">
      <alignment horizontal="center" vertical="center" wrapText="1"/>
      <protection/>
    </xf>
    <xf numFmtId="1" fontId="0" fillId="3" borderId="10" xfId="22" applyNumberFormat="1" applyFont="1" applyFill="1" applyBorder="1" applyAlignment="1">
      <alignment horizontal="center" vertical="center" wrapText="1"/>
      <protection/>
    </xf>
    <xf numFmtId="0" fontId="3" fillId="2" borderId="0" xfId="22" applyFont="1" applyFill="1" applyAlignment="1">
      <alignment horizontal="center" vertical="center"/>
      <protection/>
    </xf>
    <xf numFmtId="1" fontId="0" fillId="3" borderId="5" xfId="22" applyNumberFormat="1" applyFont="1" applyFill="1" applyBorder="1" applyAlignment="1">
      <alignment horizontal="center" vertical="center" wrapText="1"/>
      <protection/>
    </xf>
    <xf numFmtId="1" fontId="0" fillId="3" borderId="11" xfId="22" applyNumberFormat="1" applyFont="1" applyFill="1" applyBorder="1" applyAlignment="1">
      <alignment horizontal="center" vertical="center" wrapText="1"/>
      <protection/>
    </xf>
    <xf numFmtId="0" fontId="0" fillId="3" borderId="3" xfId="22" applyFill="1" applyBorder="1" applyAlignment="1">
      <alignment horizontal="center"/>
      <protection/>
    </xf>
    <xf numFmtId="0" fontId="0" fillId="3" borderId="9" xfId="22" applyFill="1" applyBorder="1" applyAlignment="1">
      <alignment horizontal="center"/>
      <protection/>
    </xf>
    <xf numFmtId="0" fontId="4" fillId="2" borderId="0" xfId="22" applyFont="1" applyAlignment="1">
      <alignment horizontal="center"/>
      <protection/>
    </xf>
    <xf numFmtId="0" fontId="0" fillId="3" borderId="7" xfId="22" applyFont="1" applyFill="1" applyBorder="1" applyAlignment="1">
      <alignment horizontal="center" vertical="center" wrapText="1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4" fillId="2" borderId="0" xfId="22" applyFont="1" applyBorder="1" applyAlignment="1">
      <alignment horizontal="center"/>
      <protection/>
    </xf>
    <xf numFmtId="0" fontId="3" fillId="2" borderId="0" xfId="22" applyFont="1" applyBorder="1" applyAlignment="1">
      <alignment horizontal="center"/>
      <protection/>
    </xf>
    <xf numFmtId="0" fontId="3" fillId="2" borderId="0" xfId="22" applyFont="1" applyFill="1" applyBorder="1" applyAlignment="1">
      <alignment horizontal="center"/>
      <protection/>
    </xf>
    <xf numFmtId="0" fontId="4" fillId="0" borderId="0" xfId="39" applyFont="1" applyAlignment="1">
      <alignment horizontal="center"/>
      <protection/>
    </xf>
    <xf numFmtId="0" fontId="0" fillId="3" borderId="41" xfId="0" applyFill="1" applyBorder="1" applyAlignment="1">
      <alignment horizontal="center" vertical="center"/>
    </xf>
    <xf numFmtId="0" fontId="3" fillId="0" borderId="0" xfId="39" applyFont="1" applyAlignment="1">
      <alignment horizontal="center"/>
      <protection/>
    </xf>
    <xf numFmtId="0" fontId="3" fillId="0" borderId="0" xfId="40" applyFont="1" applyAlignment="1">
      <alignment horizontal="center" vertical="center"/>
      <protection/>
    </xf>
    <xf numFmtId="0" fontId="28" fillId="3" borderId="4" xfId="41" applyFont="1" applyFill="1" applyBorder="1" applyAlignment="1">
      <alignment horizontal="center" vertical="center"/>
      <protection/>
    </xf>
    <xf numFmtId="0" fontId="28" fillId="3" borderId="7" xfId="41" applyFont="1" applyFill="1" applyBorder="1" applyAlignment="1">
      <alignment horizontal="center" vertical="center"/>
      <protection/>
    </xf>
    <xf numFmtId="0" fontId="28" fillId="3" borderId="10" xfId="41" applyFont="1" applyFill="1" applyBorder="1" applyAlignment="1">
      <alignment horizontal="center" vertical="center"/>
      <protection/>
    </xf>
    <xf numFmtId="0" fontId="28" fillId="3" borderId="4" xfId="41" applyFont="1" applyFill="1" applyBorder="1" applyAlignment="1">
      <alignment horizontal="center" vertical="center" wrapText="1"/>
      <protection/>
    </xf>
    <xf numFmtId="0" fontId="28" fillId="3" borderId="7" xfId="41" applyFont="1" applyFill="1" applyBorder="1" applyAlignment="1">
      <alignment horizontal="center" vertical="center" wrapText="1"/>
      <protection/>
    </xf>
    <xf numFmtId="0" fontId="28" fillId="3" borderId="10" xfId="41" applyFont="1" applyFill="1" applyBorder="1" applyAlignment="1">
      <alignment horizontal="center" vertical="center" wrapText="1"/>
      <protection/>
    </xf>
    <xf numFmtId="0" fontId="28" fillId="3" borderId="4" xfId="41" applyFont="1" applyFill="1" applyBorder="1" applyAlignment="1">
      <alignment horizontal="center" vertical="center"/>
      <protection/>
    </xf>
    <xf numFmtId="0" fontId="28" fillId="3" borderId="7" xfId="41" applyFont="1" applyFill="1" applyBorder="1" applyAlignment="1">
      <alignment horizontal="center" vertical="center"/>
      <protection/>
    </xf>
    <xf numFmtId="0" fontId="28" fillId="3" borderId="10" xfId="41" applyFont="1" applyFill="1" applyBorder="1" applyAlignment="1">
      <alignment horizontal="center" vertical="center"/>
      <protection/>
    </xf>
    <xf numFmtId="0" fontId="28" fillId="3" borderId="4" xfId="42" applyFont="1" applyFill="1" applyBorder="1" applyAlignment="1">
      <alignment horizontal="center" vertical="center" wrapText="1"/>
      <protection/>
    </xf>
    <xf numFmtId="0" fontId="28" fillId="3" borderId="7" xfId="42" applyFont="1" applyFill="1" applyBorder="1" applyAlignment="1">
      <alignment horizontal="center" vertical="center" wrapText="1"/>
      <protection/>
    </xf>
    <xf numFmtId="0" fontId="28" fillId="3" borderId="10" xfId="42" applyFont="1" applyFill="1" applyBorder="1" applyAlignment="1">
      <alignment horizontal="center" vertical="center" wrapText="1"/>
      <protection/>
    </xf>
    <xf numFmtId="0" fontId="28" fillId="3" borderId="5" xfId="42" applyFont="1" applyFill="1" applyBorder="1" applyAlignment="1">
      <alignment horizontal="center" vertical="center" wrapText="1"/>
      <protection/>
    </xf>
    <xf numFmtId="0" fontId="28" fillId="3" borderId="8" xfId="42" applyFont="1" applyFill="1" applyBorder="1" applyAlignment="1">
      <alignment horizontal="center" vertical="center" wrapText="1"/>
      <protection/>
    </xf>
    <xf numFmtId="0" fontId="28" fillId="3" borderId="11" xfId="42" applyFont="1" applyFill="1" applyBorder="1" applyAlignment="1">
      <alignment horizontal="center" vertical="center" wrapText="1"/>
      <protection/>
    </xf>
    <xf numFmtId="0" fontId="4" fillId="2" borderId="0" xfId="35" applyFont="1" applyFill="1" applyAlignment="1">
      <alignment horizontal="center"/>
      <protection/>
    </xf>
    <xf numFmtId="0" fontId="3" fillId="2" borderId="0" xfId="36" applyFont="1" applyFill="1" applyAlignment="1">
      <alignment horizontal="center"/>
      <protection/>
    </xf>
    <xf numFmtId="0" fontId="0" fillId="3" borderId="3" xfId="36" applyFont="1" applyFill="1" applyBorder="1" applyAlignment="1">
      <alignment horizontal="center" vertical="center"/>
      <protection/>
    </xf>
    <xf numFmtId="0" fontId="0" fillId="3" borderId="9" xfId="36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center" wrapText="1"/>
    </xf>
    <xf numFmtId="168" fontId="4" fillId="0" borderId="0" xfId="25" applyFont="1" applyFill="1" applyAlignment="1">
      <alignment horizontal="center"/>
      <protection/>
    </xf>
    <xf numFmtId="168" fontId="3" fillId="0" borderId="0" xfId="26" applyFont="1" applyFill="1" applyAlignment="1">
      <alignment horizontal="center"/>
      <protection/>
    </xf>
    <xf numFmtId="168" fontId="4" fillId="0" borderId="0" xfId="28" applyFont="1" applyBorder="1" applyAlignment="1">
      <alignment horizontal="center"/>
      <protection/>
    </xf>
    <xf numFmtId="168" fontId="3" fillId="0" borderId="0" xfId="28" applyFont="1" applyBorder="1" applyAlignment="1" quotePrefix="1">
      <alignment horizontal="center"/>
      <protection/>
    </xf>
    <xf numFmtId="168" fontId="3" fillId="0" borderId="0" xfId="28" applyFont="1" applyBorder="1" applyAlignment="1">
      <alignment horizontal="center"/>
      <protection/>
    </xf>
    <xf numFmtId="0" fontId="0" fillId="0" borderId="0" xfId="0" applyFont="1" applyBorder="1" applyAlignment="1">
      <alignment horizontal="left"/>
    </xf>
    <xf numFmtId="168" fontId="0" fillId="3" borderId="3" xfId="28" applyFont="1" applyFill="1" applyBorder="1" applyAlignment="1">
      <alignment horizontal="center" vertical="center"/>
      <protection/>
    </xf>
    <xf numFmtId="168" fontId="0" fillId="3" borderId="9" xfId="28" applyFont="1" applyFill="1" applyBorder="1" applyAlignment="1">
      <alignment horizontal="center" vertical="center"/>
      <protection/>
    </xf>
    <xf numFmtId="168" fontId="0" fillId="3" borderId="3" xfId="27" applyFont="1" applyFill="1" applyBorder="1" applyAlignment="1">
      <alignment horizontal="center" vertical="center"/>
      <protection/>
    </xf>
    <xf numFmtId="168" fontId="4" fillId="0" borderId="0" xfId="25" applyFont="1" applyAlignment="1">
      <alignment horizontal="center"/>
      <protection/>
    </xf>
    <xf numFmtId="168" fontId="3" fillId="0" borderId="0" xfId="27" applyFont="1" applyAlignment="1" quotePrefix="1">
      <alignment horizontal="center"/>
      <protection/>
    </xf>
    <xf numFmtId="168" fontId="4" fillId="0" borderId="0" xfId="28" applyFont="1" applyAlignment="1">
      <alignment horizontal="center"/>
      <protection/>
    </xf>
    <xf numFmtId="168" fontId="3" fillId="0" borderId="0" xfId="28" applyFont="1" applyAlignment="1" quotePrefix="1">
      <alignment horizontal="center"/>
      <protection/>
    </xf>
    <xf numFmtId="168" fontId="3" fillId="0" borderId="0" xfId="28" applyFont="1" applyAlignment="1">
      <alignment horizontal="center"/>
      <protection/>
    </xf>
    <xf numFmtId="0" fontId="4" fillId="2" borderId="0" xfId="35" applyFont="1" applyFill="1" applyBorder="1" applyAlignment="1">
      <alignment horizontal="center"/>
      <protection/>
    </xf>
    <xf numFmtId="0" fontId="19" fillId="2" borderId="0" xfId="37" applyFont="1" applyFill="1" applyBorder="1" applyAlignment="1">
      <alignment/>
      <protection/>
    </xf>
    <xf numFmtId="0" fontId="0" fillId="2" borderId="0" xfId="0" applyFill="1" applyBorder="1" applyAlignment="1">
      <alignment/>
    </xf>
    <xf numFmtId="0" fontId="19" fillId="2" borderId="0" xfId="0" applyFont="1" applyFill="1" applyBorder="1" applyAlignment="1">
      <alignment/>
    </xf>
    <xf numFmtId="0" fontId="3" fillId="2" borderId="0" xfId="37" applyFont="1" applyFill="1" applyBorder="1" applyAlignment="1">
      <alignment horizontal="center"/>
      <protection/>
    </xf>
    <xf numFmtId="0" fontId="3" fillId="2" borderId="0" xfId="38" applyFont="1" applyFill="1" applyAlignment="1">
      <alignment horizontal="center"/>
      <protection/>
    </xf>
    <xf numFmtId="0" fontId="3" fillId="2" borderId="2" xfId="38" applyFont="1" applyFill="1" applyBorder="1" applyAlignment="1">
      <alignment horizontal="center"/>
      <protection/>
    </xf>
    <xf numFmtId="0" fontId="0" fillId="3" borderId="39" xfId="36" applyFont="1" applyFill="1" applyBorder="1" applyAlignment="1">
      <alignment horizontal="center" vertical="center"/>
      <protection/>
    </xf>
    <xf numFmtId="0" fontId="0" fillId="3" borderId="45" xfId="36" applyFont="1" applyFill="1" applyBorder="1" applyAlignment="1">
      <alignment horizontal="center" vertical="center"/>
      <protection/>
    </xf>
    <xf numFmtId="0" fontId="0" fillId="3" borderId="19" xfId="36" applyFont="1" applyFill="1" applyBorder="1" applyAlignment="1">
      <alignment horizontal="center" vertical="center"/>
      <protection/>
    </xf>
    <xf numFmtId="168" fontId="0" fillId="3" borderId="3" xfId="26" applyFont="1" applyFill="1" applyBorder="1" applyAlignment="1">
      <alignment horizontal="center" vertical="center"/>
      <protection/>
    </xf>
    <xf numFmtId="1" fontId="0" fillId="3" borderId="39" xfId="26" applyNumberFormat="1" applyFont="1" applyFill="1" applyBorder="1" applyAlignment="1">
      <alignment horizontal="center" vertical="center"/>
      <protection/>
    </xf>
    <xf numFmtId="1" fontId="0" fillId="3" borderId="41" xfId="26" applyNumberFormat="1" applyFont="1" applyFill="1" applyBorder="1" applyAlignment="1">
      <alignment horizontal="center" vertical="center"/>
      <protection/>
    </xf>
    <xf numFmtId="1" fontId="0" fillId="3" borderId="57" xfId="26" applyNumberFormat="1" applyFont="1" applyFill="1" applyBorder="1" applyAlignment="1">
      <alignment horizontal="center" vertical="center"/>
      <protection/>
    </xf>
    <xf numFmtId="1" fontId="0" fillId="3" borderId="53" xfId="26" applyNumberFormat="1" applyFont="1" applyFill="1" applyBorder="1" applyAlignment="1">
      <alignment horizontal="center" vertical="center"/>
      <protection/>
    </xf>
    <xf numFmtId="1" fontId="0" fillId="3" borderId="61" xfId="26" applyNumberFormat="1" applyFont="1" applyFill="1" applyBorder="1" applyAlignment="1">
      <alignment horizontal="center" vertical="center"/>
      <protection/>
    </xf>
    <xf numFmtId="1" fontId="0" fillId="3" borderId="58" xfId="26" applyNumberFormat="1" applyFont="1" applyFill="1" applyBorder="1" applyAlignment="1">
      <alignment horizontal="center" vertical="center"/>
      <protection/>
    </xf>
    <xf numFmtId="168" fontId="0" fillId="3" borderId="9" xfId="26" applyFont="1" applyFill="1" applyBorder="1" applyAlignment="1">
      <alignment horizontal="center" vertical="center"/>
      <protection/>
    </xf>
    <xf numFmtId="168" fontId="0" fillId="3" borderId="18" xfId="26" applyFont="1" applyFill="1" applyBorder="1" applyAlignment="1">
      <alignment horizontal="center" vertical="center"/>
      <protection/>
    </xf>
    <xf numFmtId="168" fontId="0" fillId="3" borderId="43" xfId="26" applyFont="1" applyFill="1" applyBorder="1" applyAlignment="1">
      <alignment horizontal="center" vertical="center"/>
      <protection/>
    </xf>
    <xf numFmtId="168" fontId="0" fillId="3" borderId="19" xfId="26" applyFont="1" applyFill="1" applyBorder="1" applyAlignment="1">
      <alignment horizontal="center" vertical="center"/>
      <protection/>
    </xf>
    <xf numFmtId="1" fontId="0" fillId="3" borderId="4" xfId="28" applyNumberFormat="1" applyFont="1" applyFill="1" applyBorder="1" applyAlignment="1">
      <alignment horizontal="center" vertical="center"/>
      <protection/>
    </xf>
    <xf numFmtId="1" fontId="0" fillId="3" borderId="5" xfId="28" applyNumberFormat="1" applyFont="1" applyFill="1" applyBorder="1" applyAlignment="1">
      <alignment horizontal="center" vertical="center"/>
      <protection/>
    </xf>
    <xf numFmtId="1" fontId="0" fillId="3" borderId="10" xfId="28" applyNumberFormat="1" applyFont="1" applyFill="1" applyBorder="1" applyAlignment="1">
      <alignment horizontal="center" vertical="center"/>
      <protection/>
    </xf>
    <xf numFmtId="1" fontId="0" fillId="3" borderId="11" xfId="28" applyNumberFormat="1" applyFont="1" applyFill="1" applyBorder="1" applyAlignment="1">
      <alignment horizontal="center" vertical="center"/>
      <protection/>
    </xf>
    <xf numFmtId="1" fontId="0" fillId="3" borderId="39" xfId="27" applyNumberFormat="1" applyFont="1" applyFill="1" applyBorder="1" applyAlignment="1">
      <alignment horizontal="center" vertical="center"/>
      <protection/>
    </xf>
    <xf numFmtId="1" fontId="0" fillId="3" borderId="41" xfId="27" applyNumberFormat="1" applyFont="1" applyFill="1" applyBorder="1" applyAlignment="1">
      <alignment horizontal="center" vertical="center"/>
      <protection/>
    </xf>
    <xf numFmtId="1" fontId="0" fillId="3" borderId="29" xfId="27" applyNumberFormat="1" applyFont="1" applyFill="1" applyBorder="1" applyAlignment="1">
      <alignment horizontal="center" vertical="center"/>
      <protection/>
    </xf>
    <xf numFmtId="168" fontId="0" fillId="3" borderId="18" xfId="27" applyFont="1" applyFill="1" applyBorder="1" applyAlignment="1">
      <alignment horizontal="center" vertical="center"/>
      <protection/>
    </xf>
    <xf numFmtId="168" fontId="0" fillId="3" borderId="19" xfId="27" applyFont="1" applyFill="1" applyBorder="1" applyAlignment="1">
      <alignment horizontal="center" vertical="center"/>
      <protection/>
    </xf>
    <xf numFmtId="1" fontId="0" fillId="3" borderId="39" xfId="28" applyNumberFormat="1" applyFont="1" applyFill="1" applyBorder="1" applyAlignment="1">
      <alignment horizontal="center" vertical="center"/>
      <protection/>
    </xf>
    <xf numFmtId="1" fontId="0" fillId="3" borderId="41" xfId="28" applyNumberFormat="1" applyFont="1" applyFill="1" applyBorder="1" applyAlignment="1">
      <alignment horizontal="center" vertical="center"/>
      <protection/>
    </xf>
    <xf numFmtId="1" fontId="0" fillId="3" borderId="29" xfId="28" applyNumberFormat="1" applyFont="1" applyFill="1" applyBorder="1" applyAlignment="1">
      <alignment horizontal="center" vertical="center"/>
      <protection/>
    </xf>
    <xf numFmtId="168" fontId="0" fillId="3" borderId="18" xfId="28" applyFont="1" applyFill="1" applyBorder="1" applyAlignment="1">
      <alignment horizontal="center" vertical="center"/>
      <protection/>
    </xf>
    <xf numFmtId="168" fontId="0" fillId="3" borderId="19" xfId="28" applyFont="1" applyFill="1" applyBorder="1" applyAlignment="1">
      <alignment horizontal="center" vertical="center"/>
      <protection/>
    </xf>
    <xf numFmtId="0" fontId="0" fillId="3" borderId="30" xfId="37" applyFont="1" applyFill="1" applyBorder="1" applyAlignment="1">
      <alignment horizontal="center" vertical="center"/>
      <protection/>
    </xf>
    <xf numFmtId="0" fontId="0" fillId="3" borderId="24" xfId="37" applyFont="1" applyFill="1" applyBorder="1" applyAlignment="1">
      <alignment horizontal="center" vertical="center"/>
      <protection/>
    </xf>
    <xf numFmtId="0" fontId="0" fillId="3" borderId="24" xfId="0" applyFill="1" applyBorder="1" applyAlignment="1">
      <alignment horizontal="center" vertical="center"/>
    </xf>
  </cellXfs>
  <cellStyles count="3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Normal_EXAGRI1" xfId="23"/>
    <cellStyle name="Normal_EXAGRI2" xfId="24"/>
    <cellStyle name="Normal_FINAN1" xfId="25"/>
    <cellStyle name="Normal_FINAN2" xfId="26"/>
    <cellStyle name="Normal_FINAN3" xfId="27"/>
    <cellStyle name="Normal_FINAN5" xfId="28"/>
    <cellStyle name="Normal_PRECIOS1" xfId="29"/>
    <cellStyle name="Normal_PRECIOS2" xfId="30"/>
    <cellStyle name="Normal_PRECIOS3" xfId="31"/>
    <cellStyle name="Normal_PRECIOS4" xfId="32"/>
    <cellStyle name="Normal_PRECIOS5" xfId="33"/>
    <cellStyle name="Normal_PRECIOS6" xfId="34"/>
    <cellStyle name="Normal_PRESU1" xfId="35"/>
    <cellStyle name="Normal_PRESU2" xfId="36"/>
    <cellStyle name="Normal_PRESU3" xfId="37"/>
    <cellStyle name="Normal_PRESU5" xfId="38"/>
    <cellStyle name="Normal_REDCON1" xfId="39"/>
    <cellStyle name="Normal_REDCON2" xfId="40"/>
    <cellStyle name="Normal_REDCON3" xfId="41"/>
    <cellStyle name="Normal_REDCON4" xfId="42"/>
    <cellStyle name="Normal_REDCON5" xfId="43"/>
    <cellStyle name="pepe" xfId="44"/>
    <cellStyle name="Percent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externalLink" Target="externalLinks/externalLink1.xml" /><Relationship Id="rId55" Type="http://schemas.openxmlformats.org/officeDocument/2006/relationships/externalLink" Target="externalLinks/externalLink2.xml" /><Relationship Id="rId56" Type="http://schemas.openxmlformats.org/officeDocument/2006/relationships/externalLink" Target="externalLinks/externalLink3.xml" /><Relationship Id="rId57" Type="http://schemas.openxmlformats.org/officeDocument/2006/relationships/externalLink" Target="externalLinks/externalLink4.xml" /><Relationship Id="rId58" Type="http://schemas.openxmlformats.org/officeDocument/2006/relationships/externalLink" Target="externalLinks/externalLink5.xml" /><Relationship Id="rId59" Type="http://schemas.openxmlformats.org/officeDocument/2006/relationships/externalLink" Target="externalLinks/externalLink6.xml" /><Relationship Id="rId60" Type="http://schemas.openxmlformats.org/officeDocument/2006/relationships/externalLink" Target="externalLinks/externalLink7.xml" /><Relationship Id="rId61" Type="http://schemas.openxmlformats.org/officeDocument/2006/relationships/externalLink" Target="externalLinks/externalLink8.xml" /><Relationship Id="rId62" Type="http://schemas.openxmlformats.org/officeDocument/2006/relationships/externalLink" Target="externalLinks/externalLink9.xml" /><Relationship Id="rId63" Type="http://schemas.openxmlformats.org/officeDocument/2006/relationships/externalLink" Target="externalLinks/externalLink10.xml" /><Relationship Id="rId64" Type="http://schemas.openxmlformats.org/officeDocument/2006/relationships/externalLink" Target="externalLinks/externalLink11.xml" /><Relationship Id="rId65" Type="http://schemas.openxmlformats.org/officeDocument/2006/relationships/externalLink" Target="externalLinks/externalLink12.xml" /><Relationship Id="rId66" Type="http://schemas.openxmlformats.org/officeDocument/2006/relationships/externalLink" Target="externalLinks/externalLink13.xml" /><Relationship Id="rId67" Type="http://schemas.openxmlformats.org/officeDocument/2006/relationships/externalLink" Target="externalLinks/externalLink14.xml" /><Relationship Id="rId68" Type="http://schemas.openxmlformats.org/officeDocument/2006/relationships/externalLink" Target="externalLinks/externalLink15.xml" /><Relationship Id="rId69" Type="http://schemas.openxmlformats.org/officeDocument/2006/relationships/externalLink" Target="externalLinks/externalLink16.xml" /><Relationship Id="rId70" Type="http://schemas.openxmlformats.org/officeDocument/2006/relationships/externalLink" Target="externalLinks/externalLink17.xml" /><Relationship Id="rId71" Type="http://schemas.openxmlformats.org/officeDocument/2006/relationships/externalLink" Target="externalLinks/externalLink18.xml" /><Relationship Id="rId72" Type="http://schemas.openxmlformats.org/officeDocument/2006/relationships/externalLink" Target="externalLinks/externalLink19.xml" /><Relationship Id="rId73" Type="http://schemas.openxmlformats.org/officeDocument/2006/relationships/externalLink" Target="externalLinks/externalLink20.xml" /><Relationship Id="rId74" Type="http://schemas.openxmlformats.org/officeDocument/2006/relationships/externalLink" Target="externalLinks/externalLink21.xml" /><Relationship Id="rId7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Salario Medio Nacional según categoría laboral de mano de obra fija. 
(euros por jornada)</a:t>
            </a:r>
          </a:p>
        </c:rich>
      </c:tx>
      <c:layout>
        <c:manualLayout>
          <c:xMode val="factor"/>
          <c:yMode val="factor"/>
          <c:x val="-0.02875"/>
          <c:y val="0.029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"/>
          <c:y val="0.16225"/>
          <c:w val="0.91825"/>
          <c:h val="0.8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'17.1.1.3'!$J$5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'17.1.1.3'!$A$8:$A$14</c:f>
              <c:strCache/>
            </c:strRef>
          </c:cat>
          <c:val>
            <c:numRef>
              <c:f>'17.1.1.3'!$J$8:$J$14</c:f>
              <c:numCache/>
            </c:numRef>
          </c:val>
        </c:ser>
        <c:ser>
          <c:idx val="0"/>
          <c:order val="1"/>
          <c:tx>
            <c:strRef>
              <c:f>'17.1.1.3'!$K$5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'17.1.1.3'!$A$8:$A$14</c:f>
              <c:strCache/>
            </c:strRef>
          </c:cat>
          <c:val>
            <c:numRef>
              <c:f>'17.1.1.3'!$K$8:$K$14</c:f>
              <c:numCache/>
            </c:numRef>
          </c:val>
        </c:ser>
        <c:axId val="17558018"/>
        <c:axId val="23804435"/>
      </c:barChart>
      <c:catAx>
        <c:axId val="1755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804435"/>
        <c:crosses val="autoZero"/>
        <c:auto val="1"/>
        <c:lblOffset val="100"/>
        <c:noMultiLvlLbl val="0"/>
      </c:catAx>
      <c:valAx>
        <c:axId val="238044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55801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38"/>
          <c:y val="0.30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Cánones de Arrendamiento Rústico (euros/hectárea)</a:t>
            </a:r>
          </a:p>
        </c:rich>
      </c:tx>
      <c:layout>
        <c:manualLayout>
          <c:xMode val="factor"/>
          <c:yMode val="factor"/>
          <c:x val="0.0105"/>
          <c:y val="0.02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75"/>
          <c:y val="0.21925"/>
          <c:w val="0.94275"/>
          <c:h val="0.6725"/>
        </c:manualLayout>
      </c:layout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'17.1.3.5'!$A$8:$A$17</c:f>
              <c:numCache/>
            </c:numRef>
          </c:cat>
          <c:val>
            <c:numRef>
              <c:f>'17.1.3.5'!$B$8:$B$17</c:f>
              <c:numCache/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'17.1.3.5'!$A$8:$A$17</c:f>
              <c:numCache/>
            </c:numRef>
          </c:cat>
          <c:val>
            <c:numRef>
              <c:f>'17.1.3.5'!$G$8:$G$17</c:f>
              <c:numCache/>
            </c:numRef>
          </c:val>
          <c:smooth val="0"/>
        </c:ser>
        <c:axId val="4968572"/>
        <c:axId val="44717149"/>
      </c:lineChart>
      <c:catAx>
        <c:axId val="496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717149"/>
        <c:crosses val="autoZero"/>
        <c:auto val="1"/>
        <c:lblOffset val="100"/>
        <c:noMultiLvlLbl val="0"/>
      </c:catAx>
      <c:valAx>
        <c:axId val="44717149"/>
        <c:scaling>
          <c:orientation val="minMax"/>
          <c:max val="180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68572"/>
        <c:crossesAt val="1"/>
        <c:crossBetween val="between"/>
        <c:dispUnits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1635"/>
          <c:y val="0.92875"/>
          <c:w val="0.765"/>
          <c:h val="0.055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Coste Salarial (euros)</a:t>
            </a:r>
          </a:p>
        </c:rich>
      </c:tx>
      <c:layout>
        <c:manualLayout>
          <c:xMode val="factor"/>
          <c:yMode val="factor"/>
          <c:x val="-0.0015"/>
          <c:y val="0.037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175"/>
          <c:y val="0.154"/>
          <c:w val="0.98675"/>
          <c:h val="0.7405"/>
        </c:manualLayout>
      </c:layout>
      <c:lineChart>
        <c:grouping val="standard"/>
        <c:varyColors val="0"/>
        <c:ser>
          <c:idx val="0"/>
          <c:order val="0"/>
          <c:tx>
            <c:v>Servicios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'17.1.4'!$A$8:$A$20</c:f>
              <c:strCache/>
            </c:strRef>
          </c:cat>
          <c:val>
            <c:numRef>
              <c:f>'17.1.4'!$F$8:$F$20</c:f>
              <c:numCache/>
            </c:numRef>
          </c:val>
          <c:smooth val="0"/>
        </c:ser>
        <c:ser>
          <c:idx val="1"/>
          <c:order val="1"/>
          <c:tx>
            <c:v>Construcción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'17.1.4'!$A$8:$A$20</c:f>
              <c:strCache/>
            </c:strRef>
          </c:cat>
          <c:val>
            <c:numRef>
              <c:f>'17.1.4'!$E$8:$E$20</c:f>
              <c:numCache/>
            </c:numRef>
          </c:val>
          <c:smooth val="0"/>
        </c:ser>
        <c:ser>
          <c:idx val="2"/>
          <c:order val="2"/>
          <c:tx>
            <c:v>Industria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'17.1.4'!$A$8:$A$20</c:f>
              <c:strCache/>
            </c:strRef>
          </c:cat>
          <c:val>
            <c:numRef>
              <c:f>'17.1.4'!$D$8:$D$20</c:f>
              <c:numCache/>
            </c:numRef>
          </c:val>
          <c:smooth val="0"/>
        </c:ser>
        <c:ser>
          <c:idx val="3"/>
          <c:order val="3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'17.1.4'!$A$8:$A$20</c:f>
              <c:strCache/>
            </c:strRef>
          </c:cat>
          <c:val>
            <c:numRef>
              <c:f>'17.1.4'!$C$8:$C$20</c:f>
              <c:numCache/>
            </c:numRef>
          </c:val>
          <c:smooth val="0"/>
        </c:ser>
        <c:axId val="66910022"/>
        <c:axId val="65319287"/>
      </c:lineChart>
      <c:catAx>
        <c:axId val="6691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319287"/>
        <c:crosses val="autoZero"/>
        <c:auto val="1"/>
        <c:lblOffset val="100"/>
        <c:noMultiLvlLbl val="0"/>
      </c:catAx>
      <c:valAx>
        <c:axId val="65319287"/>
        <c:scaling>
          <c:orientation val="minMax"/>
          <c:max val="2400"/>
          <c:min val="1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910022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08"/>
          <c:y val="0.92625"/>
          <c:w val="0.68875"/>
          <c:h val="0.05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Industriales
(Medias anuales)</a:t>
            </a:r>
          </a:p>
        </c:rich>
      </c:tx>
      <c:layout>
        <c:manualLayout>
          <c:xMode val="factor"/>
          <c:yMode val="factor"/>
          <c:x val="0.007"/>
          <c:y val="-0.00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75"/>
          <c:y val="0.126"/>
          <c:w val="0.981"/>
          <c:h val="0.6395"/>
        </c:manualLayout>
      </c:layout>
      <c:lineChart>
        <c:grouping val="standard"/>
        <c:varyColors val="0"/>
        <c:ser>
          <c:idx val="0"/>
          <c:order val="0"/>
          <c:tx>
            <c:strRef>
              <c:f>'17.1.6.2'!$B$6:$B$7</c:f>
              <c:strCache>
                <c:ptCount val="1"/>
                <c:pt idx="0">
                  <c:v>Índice General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'17.1.6.2'!$A$9:$A$18</c:f>
              <c:strCache/>
            </c:strRef>
          </c:cat>
          <c:val>
            <c:numRef>
              <c:f>'17.1.6.2'!$B$9:$B$18</c:f>
              <c:numCache/>
            </c:numRef>
          </c:val>
          <c:smooth val="0"/>
        </c:ser>
        <c:ser>
          <c:idx val="1"/>
          <c:order val="1"/>
          <c:tx>
            <c:strRef>
              <c:f>'17.1.6.2'!$C$6:$C$7</c:f>
              <c:strCache>
                <c:ptCount val="1"/>
                <c:pt idx="0">
                  <c:v>Industria de la Alimentación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'17.1.6.2'!$A$9:$A$18</c:f>
              <c:strCache/>
            </c:strRef>
          </c:cat>
          <c:val>
            <c:numRef>
              <c:f>'17.1.6.2'!$C$9:$C$18</c:f>
              <c:numCache/>
            </c:numRef>
          </c:val>
          <c:smooth val="0"/>
        </c:ser>
        <c:ser>
          <c:idx val="2"/>
          <c:order val="2"/>
          <c:tx>
            <c:strRef>
              <c:f>'17.1.6.2'!$D$6:$D$7</c:f>
              <c:strCache>
                <c:ptCount val="1"/>
                <c:pt idx="0">
                  <c:v> Fabricación de bebidas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'17.1.6.2'!$A$9:$A$18</c:f>
              <c:strCache/>
            </c:strRef>
          </c:cat>
          <c:val>
            <c:numRef>
              <c:f>'17.1.6.2'!$D$9:$D$18</c:f>
              <c:numCache/>
            </c:numRef>
          </c:val>
          <c:smooth val="0"/>
        </c:ser>
        <c:ser>
          <c:idx val="3"/>
          <c:order val="3"/>
          <c:tx>
            <c:strRef>
              <c:f>'17.1.6.2'!$E$6:$E$7</c:f>
              <c:strCache>
                <c:ptCount val="1"/>
                <c:pt idx="0">
                  <c:v>Industria del tabaco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'17.1.6.2'!$E$9:$E$18</c:f>
              <c:numCache/>
            </c:numRef>
          </c:val>
          <c:smooth val="0"/>
        </c:ser>
        <c:ser>
          <c:idx val="4"/>
          <c:order val="4"/>
          <c:tx>
            <c:strRef>
              <c:f>'17.1.6.2'!$F$6</c:f>
              <c:strCache>
                <c:ptCount val="1"/>
                <c:pt idx="0">
                  <c:v>Industria de la madera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'17.1.6.2'!$F$9:$F$18</c:f>
              <c:numCache/>
            </c:numRef>
          </c:val>
          <c:smooth val="0"/>
        </c:ser>
        <c:ser>
          <c:idx val="5"/>
          <c:order val="5"/>
          <c:tx>
            <c:strRef>
              <c:f>'17.1.6.2'!$G$6:$G$7</c:f>
              <c:strCache>
                <c:ptCount val="1"/>
                <c:pt idx="0">
                  <c:v>Industria del papel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'17.1.6.2'!$G$9:$G$18</c:f>
              <c:numCache/>
            </c:numRef>
          </c:val>
          <c:smooth val="0"/>
        </c:ser>
        <c:ser>
          <c:idx val="6"/>
          <c:order val="6"/>
          <c:tx>
            <c:strRef>
              <c:f>'17.1.6.2'!$H$6:$H$7</c:f>
              <c:strCache>
                <c:ptCount val="1"/>
                <c:pt idx="0">
                  <c:v>Fabricación de Muebles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'17.1.6.2'!$H$9:$H$18</c:f>
              <c:numCache/>
            </c:numRef>
          </c:val>
          <c:smooth val="0"/>
        </c:ser>
        <c:ser>
          <c:idx val="7"/>
          <c:order val="7"/>
          <c:tx>
            <c:strRef>
              <c:f>'17.1.6.2'!$I$6:$I$7</c:f>
              <c:strCache>
                <c:ptCount val="1"/>
                <c:pt idx="0">
                  <c:v>Suministro de energía eléctrica, gas, vapor y aire acondicionado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'17.1.6.2'!$I$9:$I$18</c:f>
              <c:numCache/>
            </c:numRef>
          </c:val>
          <c:smooth val="0"/>
        </c:ser>
        <c:ser>
          <c:idx val="8"/>
          <c:order val="8"/>
          <c:tx>
            <c:strRef>
              <c:f>'17.1.6.2'!$J$6:$J$7</c:f>
              <c:strCache>
                <c:ptCount val="1"/>
                <c:pt idx="0">
                  <c:v>Captación, depuración y distribución de agua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'17.1.6.2'!$J$8:$J$18</c:f>
              <c:numCache/>
            </c:numRef>
          </c:val>
          <c:smooth val="0"/>
        </c:ser>
        <c:axId val="51002672"/>
        <c:axId val="56370865"/>
      </c:lineChart>
      <c:catAx>
        <c:axId val="51002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370865"/>
        <c:crosses val="autoZero"/>
        <c:auto val="1"/>
        <c:lblOffset val="100"/>
        <c:noMultiLvlLbl val="0"/>
      </c:catAx>
      <c:valAx>
        <c:axId val="56370865"/>
        <c:scaling>
          <c:orientation val="minMax"/>
          <c:min val="8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002672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056"/>
          <c:y val="0.782"/>
          <c:w val="0.91675"/>
          <c:h val="0.2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valores corrientes a precios básicos 
de los componentes de la Producción de la Rama Agraria 
(millones de euros)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44"/>
          <c:w val="0.988"/>
          <c:h val="0.6905"/>
        </c:manualLayout>
      </c:layout>
      <c:barChart>
        <c:barDir val="col"/>
        <c:grouping val="stacked"/>
        <c:varyColors val="0"/>
        <c:ser>
          <c:idx val="1"/>
          <c:order val="0"/>
          <c:tx>
            <c:v>Producción vegetal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'17.2.1.1'!$A$11:$A$21</c:f>
              <c:strCache/>
            </c:strRef>
          </c:cat>
          <c:val>
            <c:numRef>
              <c:f>'17.2.1.1'!$C$11:$C$21</c:f>
              <c:numCache/>
            </c:numRef>
          </c:val>
        </c:ser>
        <c:ser>
          <c:idx val="2"/>
          <c:order val="1"/>
          <c:tx>
            <c:v>Producción animal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'17.2.1.1'!$A$11:$A$21</c:f>
              <c:strCache/>
            </c:strRef>
          </c:cat>
          <c:val>
            <c:numRef>
              <c:f>'17.2.1.1'!$D$11:$D$21</c:f>
              <c:numCache/>
            </c:numRef>
          </c:val>
        </c:ser>
        <c:ser>
          <c:idx val="3"/>
          <c:order val="2"/>
          <c:tx>
            <c:v>Producto de servicios agrarios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'17.2.1.1'!$A$11:$A$21</c:f>
              <c:strCache/>
            </c:strRef>
          </c:cat>
          <c:val>
            <c:numRef>
              <c:f>'17.2.1.1'!$E$11:$E$21</c:f>
              <c:numCache/>
            </c:numRef>
          </c:val>
        </c:ser>
        <c:ser>
          <c:idx val="4"/>
          <c:order val="3"/>
          <c:tx>
            <c:v>Actividades Secundarias no Agrarias, no separables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'17.2.1.1'!$A$11:$A$21</c:f>
              <c:strCache/>
            </c:strRef>
          </c:cat>
          <c:val>
            <c:numRef>
              <c:f>'17.2.1.1'!$F$11:$F$21</c:f>
              <c:numCache/>
            </c:numRef>
          </c:val>
        </c:ser>
        <c:overlap val="100"/>
        <c:axId val="37575738"/>
        <c:axId val="2637323"/>
      </c:barChart>
      <c:catAx>
        <c:axId val="37575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37323"/>
        <c:crosses val="autoZero"/>
        <c:auto val="1"/>
        <c:lblOffset val="100"/>
        <c:noMultiLvlLbl val="0"/>
      </c:catAx>
      <c:valAx>
        <c:axId val="26373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57573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06525"/>
          <c:y val="0.15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componentes de la Producción 
de la Rama Agraria. Año 2013 (E)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"/>
          <c:y val="0.40375"/>
          <c:w val="0.744"/>
          <c:h val="0.424"/>
        </c:manualLayout>
      </c:layout>
      <c:pie3DChart>
        <c:varyColors val="1"/>
        <c:ser>
          <c:idx val="0"/>
          <c:order val="0"/>
          <c:tx>
            <c:v>Producción rama agreria</c:v>
          </c:tx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'17.2.1.2'!$C$6:$F$9</c:f>
              <c:multiLvlStrCache/>
            </c:multiLvlStrRef>
          </c:cat>
          <c:val>
            <c:numRef>
              <c:f>'17.2.1.2'!$C$20:$F$20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valores constantes de 2000 a precios básicos de los componentes de la Producción de la Rama Agraria 
(millones de euros)</a:t>
            </a:r>
          </a:p>
        </c:rich>
      </c:tx>
      <c:layout>
        <c:manualLayout>
          <c:xMode val="factor"/>
          <c:yMode val="factor"/>
          <c:x val="-0.0045"/>
          <c:y val="-0.00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97"/>
          <c:w val="0.98875"/>
          <c:h val="0.68575"/>
        </c:manualLayout>
      </c:layout>
      <c:barChart>
        <c:barDir val="col"/>
        <c:grouping val="stacked"/>
        <c:varyColors val="0"/>
        <c:ser>
          <c:idx val="1"/>
          <c:order val="0"/>
          <c:tx>
            <c:v>Producción vegetal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'17.2.1.3'!$A$11:$A$20</c:f>
              <c:strCache/>
            </c:strRef>
          </c:cat>
          <c:val>
            <c:numRef>
              <c:f>'17.2.1.3'!$C$11:$C$20</c:f>
              <c:numCache/>
            </c:numRef>
          </c:val>
        </c:ser>
        <c:ser>
          <c:idx val="2"/>
          <c:order val="1"/>
          <c:tx>
            <c:v>Producción animal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'17.2.1.3'!$A$11:$A$20</c:f>
              <c:strCache/>
            </c:strRef>
          </c:cat>
          <c:val>
            <c:numRef>
              <c:f>'17.2.1.3'!$D$11:$D$20</c:f>
              <c:numCache/>
            </c:numRef>
          </c:val>
        </c:ser>
        <c:ser>
          <c:idx val="3"/>
          <c:order val="2"/>
          <c:tx>
            <c:v>Producto de servicios agrarios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'17.2.1.3'!$A$11:$A$20</c:f>
              <c:strCache/>
            </c:strRef>
          </c:cat>
          <c:val>
            <c:numRef>
              <c:f>'17.2.1.3'!$E$11:$E$20</c:f>
              <c:numCache/>
            </c:numRef>
          </c:val>
        </c:ser>
        <c:ser>
          <c:idx val="4"/>
          <c:order val="3"/>
          <c:tx>
            <c:v>Actividades Secundarias no Agrarias, no separables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'17.2.1.3'!$A$11:$A$20</c:f>
              <c:strCache/>
            </c:strRef>
          </c:cat>
          <c:val>
            <c:numRef>
              <c:f>'17.2.1.3'!$F$11:$F$20</c:f>
              <c:numCache/>
            </c:numRef>
          </c:val>
        </c:ser>
        <c:overlap val="100"/>
        <c:axId val="23735908"/>
        <c:axId val="12296581"/>
      </c:barChart>
      <c:catAx>
        <c:axId val="23735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296581"/>
        <c:crosses val="autoZero"/>
        <c:auto val="1"/>
        <c:lblOffset val="100"/>
        <c:noMultiLvlLbl val="0"/>
      </c:catAx>
      <c:valAx>
        <c:axId val="122965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73590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06375"/>
          <c:y val="0.14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corrientes a precios básicos de los consumos intermedios 
de la Rama Agraria (millones de euros)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75"/>
          <c:y val="0.16625"/>
          <c:w val="0.9805"/>
          <c:h val="0.80925"/>
        </c:manualLayout>
      </c:layout>
      <c:lineChart>
        <c:grouping val="standard"/>
        <c:varyColors val="0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'17.2.2.1'!$A$11:$A$21</c:f>
              <c:strCache/>
            </c:strRef>
          </c:cat>
          <c:val>
            <c:numRef>
              <c:f>'17.2.2.1'!$B$11:$B$21</c:f>
              <c:numCache/>
            </c:numRef>
          </c:val>
          <c:smooth val="0"/>
        </c:ser>
        <c:axId val="43560366"/>
        <c:axId val="56498975"/>
      </c:lineChart>
      <c:catAx>
        <c:axId val="43560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498975"/>
        <c:crosses val="autoZero"/>
        <c:auto val="1"/>
        <c:lblOffset val="100"/>
        <c:noMultiLvlLbl val="0"/>
      </c:catAx>
      <c:valAx>
        <c:axId val="564989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56036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consumos intermedios de la Rama Agraria
Año 2013 (estimación)</a:t>
            </a:r>
          </a:p>
        </c:rich>
      </c:tx>
      <c:layout>
        <c:manualLayout>
          <c:xMode val="factor"/>
          <c:yMode val="factor"/>
          <c:x val="0.02275"/>
          <c:y val="0.014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5"/>
          <c:y val="0.217"/>
          <c:w val="0.65775"/>
          <c:h val="0.48825"/>
        </c:manualLayout>
      </c:layout>
      <c:pie3DChart>
        <c:varyColors val="1"/>
        <c:ser>
          <c:idx val="0"/>
          <c:order val="0"/>
          <c:tx>
            <c:v>Consumos Intermedios</c:v>
          </c:tx>
          <c:spPr>
            <a:ln w="3175">
              <a:noFill/>
            </a:ln>
          </c:spPr>
          <c:explosion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9336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'17.2.2.2'!$C$6:$M$9</c:f>
              <c:multiLvlStrCache/>
            </c:multiLvlStrRef>
          </c:cat>
          <c:val>
            <c:numRef>
              <c:f>'17.2.2.2'!$C$20:$M$20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9475"/>
          <c:w val="0.994"/>
          <c:h val="0.148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Constantes de 2000 a Precios Básicos de los Consumos intermedios 
de la Rama Agraria  (millones de euros)</a:t>
            </a:r>
          </a:p>
        </c:rich>
      </c:tx>
      <c:layout>
        <c:manualLayout>
          <c:xMode val="factor"/>
          <c:yMode val="factor"/>
          <c:x val="0.00975"/>
          <c:y val="0.01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75"/>
          <c:y val="0.1575"/>
          <c:w val="0.97825"/>
          <c:h val="0.81875"/>
        </c:manualLayout>
      </c:layout>
      <c:lineChart>
        <c:grouping val="standard"/>
        <c:varyColors val="0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'17.2.2.3'!$A$11:$A$19</c:f>
              <c:numCache/>
            </c:numRef>
          </c:cat>
          <c:val>
            <c:numRef>
              <c:f>'17.2.2.3'!$B$11:$B$19</c:f>
              <c:numCache/>
            </c:numRef>
          </c:val>
          <c:smooth val="0"/>
        </c:ser>
        <c:axId val="38728728"/>
        <c:axId val="13014233"/>
      </c:lineChart>
      <c:catAx>
        <c:axId val="38728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014233"/>
        <c:crosses val="autoZero"/>
        <c:auto val="1"/>
        <c:lblOffset val="100"/>
        <c:noMultiLvlLbl val="0"/>
      </c:catAx>
      <c:valAx>
        <c:axId val="13014233"/>
        <c:scaling>
          <c:orientation val="minMax"/>
          <c:max val="16000"/>
          <c:min val="8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72872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Corrientes a precios básicos de la Renta Agraria  
(millones de euros)</a:t>
            </a:r>
          </a:p>
        </c:rich>
      </c:tx>
      <c:layout>
        <c:manualLayout>
          <c:xMode val="factor"/>
          <c:yMode val="factor"/>
          <c:x val="0.00975"/>
          <c:y val="0.02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75"/>
          <c:y val="0.18575"/>
          <c:w val="0.9755"/>
          <c:h val="0.81425"/>
        </c:manualLayout>
      </c:layout>
      <c:lineChart>
        <c:grouping val="standard"/>
        <c:varyColors val="0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'17.2.3'!$A$10:$A$20</c:f>
              <c:strCache/>
            </c:strRef>
          </c:cat>
          <c:val>
            <c:numRef>
              <c:f>'17.2.3'!$H$10:$H$20</c:f>
              <c:numCache/>
            </c:numRef>
          </c:val>
          <c:smooth val="0"/>
        </c:ser>
        <c:axId val="50019234"/>
        <c:axId val="47519923"/>
      </c:lineChart>
      <c:catAx>
        <c:axId val="50019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519923"/>
        <c:crosses val="autoZero"/>
        <c:auto val="1"/>
        <c:lblOffset val="100"/>
        <c:noMultiLvlLbl val="0"/>
      </c:catAx>
      <c:valAx>
        <c:axId val="475199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01923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Salario Medio Nacional según categoría laboral de mano de obra eventual.
(euros por jornada)</a:t>
            </a:r>
          </a:p>
        </c:rich>
      </c:tx>
      <c:layout>
        <c:manualLayout>
          <c:xMode val="factor"/>
          <c:yMode val="factor"/>
          <c:x val="-0.01975"/>
          <c:y val="0.038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595"/>
          <c:w val="0.92525"/>
          <c:h val="0.84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'17.1.1.3'!$J$5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'17.1.1.3'!$A$18:$A$29</c:f>
              <c:strCache/>
            </c:strRef>
          </c:cat>
          <c:val>
            <c:numRef>
              <c:f>'17.1.1.3'!$J$18:$J$29</c:f>
              <c:numCache/>
            </c:numRef>
          </c:val>
        </c:ser>
        <c:ser>
          <c:idx val="0"/>
          <c:order val="1"/>
          <c:tx>
            <c:strRef>
              <c:f>'17.1.1.3'!$K$5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'17.1.1.3'!$A$18:$A$29</c:f>
              <c:strCache/>
            </c:strRef>
          </c:cat>
          <c:val>
            <c:numRef>
              <c:f>'17.1.1.3'!$K$18:$K$29</c:f>
              <c:numCache/>
            </c:numRef>
          </c:val>
        </c:ser>
        <c:axId val="12913324"/>
        <c:axId val="49111053"/>
      </c:barChart>
      <c:catAx>
        <c:axId val="12913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111053"/>
        <c:crosses val="autoZero"/>
        <c:auto val="1"/>
        <c:lblOffset val="100"/>
        <c:noMultiLvlLbl val="0"/>
      </c:catAx>
      <c:valAx>
        <c:axId val="491110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91332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3075"/>
          <c:y val="0.35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del Excedente Neto de Explotación de la Agricultura 
(millones de euros)</a:t>
            </a:r>
          </a:p>
        </c:rich>
      </c:tx>
      <c:layout>
        <c:manualLayout>
          <c:xMode val="factor"/>
          <c:yMode val="factor"/>
          <c:x val="0"/>
          <c:y val="0.017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75"/>
          <c:y val="0.20775"/>
          <c:w val="0.987"/>
          <c:h val="0.79225"/>
        </c:manualLayout>
      </c:layout>
      <c:lineChart>
        <c:grouping val="standard"/>
        <c:varyColors val="0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'17.2.5'!$A$9:$A$19</c:f>
              <c:strCache/>
            </c:strRef>
          </c:cat>
          <c:val>
            <c:numRef>
              <c:f>'17.2.5'!$I$9:$I$19</c:f>
              <c:numCache/>
            </c:numRef>
          </c:val>
          <c:smooth val="0"/>
        </c:ser>
        <c:axId val="25026124"/>
        <c:axId val="23908525"/>
      </c:lineChart>
      <c:catAx>
        <c:axId val="25026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908525"/>
        <c:crosses val="autoZero"/>
        <c:auto val="1"/>
        <c:lblOffset val="100"/>
        <c:noMultiLvlLbl val="0"/>
      </c:catAx>
      <c:valAx>
        <c:axId val="239085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02612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la Renta Empresarial de la Agricultura
(millones de euros)</a:t>
            </a:r>
          </a:p>
        </c:rich>
      </c:tx>
      <c:layout>
        <c:manualLayout>
          <c:xMode val="factor"/>
          <c:yMode val="factor"/>
          <c:x val="0"/>
          <c:y val="0.011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5"/>
          <c:y val="0.1945"/>
          <c:w val="0.98625"/>
          <c:h val="0.79575"/>
        </c:manualLayout>
      </c:layout>
      <c:lineChart>
        <c:grouping val="standard"/>
        <c:varyColors val="0"/>
        <c:ser>
          <c:idx val="0"/>
          <c:order val="0"/>
          <c:tx>
            <c:v>renta empresarial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'17.2.6'!$A$10:$A$20</c:f>
              <c:strCache/>
            </c:strRef>
          </c:cat>
          <c:val>
            <c:numRef>
              <c:f>'17.2.6'!$F$10:$F$20</c:f>
              <c:numCache/>
            </c:numRef>
          </c:val>
          <c:smooth val="0"/>
        </c:ser>
        <c:axId val="13850134"/>
        <c:axId val="57542343"/>
      </c:lineChart>
      <c:catAx>
        <c:axId val="13850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542343"/>
        <c:crosses val="autoZero"/>
        <c:auto val="1"/>
        <c:lblOffset val="100"/>
        <c:tickLblSkip val="1"/>
        <c:noMultiLvlLbl val="0"/>
      </c:catAx>
      <c:valAx>
        <c:axId val="575423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85013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corrientes a precios básicos de la Formación Bruta del Capital Fijo
(millones de euros)</a:t>
            </a:r>
          </a:p>
        </c:rich>
      </c:tx>
      <c:layout>
        <c:manualLayout>
          <c:xMode val="factor"/>
          <c:yMode val="factor"/>
          <c:x val="0.0095"/>
          <c:y val="0.01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5"/>
          <c:y val="0.16925"/>
          <c:w val="0.98975"/>
          <c:h val="0.80275"/>
        </c:manualLayout>
      </c:layout>
      <c:lineChart>
        <c:grouping val="standard"/>
        <c:varyColors val="0"/>
        <c:ser>
          <c:idx val="0"/>
          <c:order val="0"/>
          <c:tx>
            <c:v>Formación bruta del capital fijo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'17.2.7.1'!$H$7:$Q$7</c:f>
              <c:strCache/>
            </c:strRef>
          </c:cat>
          <c:val>
            <c:numRef>
              <c:f>'17.2.7.1'!$H$23:$Q$23</c:f>
              <c:numCache/>
            </c:numRef>
          </c:val>
          <c:smooth val="0"/>
        </c:ser>
        <c:axId val="48119040"/>
        <c:axId val="30418177"/>
      </c:lineChart>
      <c:catAx>
        <c:axId val="48119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418177"/>
        <c:crosses val="autoZero"/>
        <c:auto val="1"/>
        <c:lblOffset val="100"/>
        <c:noMultiLvlLbl val="0"/>
      </c:catAx>
      <c:valAx>
        <c:axId val="304181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11904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corrientes a precios básicos de la Formación Neta del Capital Fijo
(millones de euros)</a:t>
            </a:r>
          </a:p>
        </c:rich>
      </c:tx>
      <c:layout>
        <c:manualLayout>
          <c:xMode val="factor"/>
          <c:yMode val="factor"/>
          <c:x val="0.00675"/>
          <c:y val="0.016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25"/>
          <c:y val="0.16675"/>
          <c:w val="0.98775"/>
          <c:h val="0.806"/>
        </c:manualLayout>
      </c:layout>
      <c:lineChart>
        <c:grouping val="standard"/>
        <c:varyColors val="0"/>
        <c:ser>
          <c:idx val="0"/>
          <c:order val="0"/>
          <c:tx>
            <c:v>Formación neta del capital fijo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'17.2.7.1'!$H$7:$Q$7</c:f>
              <c:strCache/>
            </c:strRef>
          </c:cat>
          <c:val>
            <c:numRef>
              <c:f>'17.2.7.1'!$H$24:$Q$24</c:f>
              <c:numCache/>
            </c:numRef>
          </c:val>
          <c:smooth val="0"/>
        </c:ser>
        <c:axId val="5328138"/>
        <c:axId val="47953243"/>
      </c:lineChart>
      <c:catAx>
        <c:axId val="5328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953243"/>
        <c:crosses val="autoZero"/>
        <c:auto val="1"/>
        <c:lblOffset val="100"/>
        <c:noMultiLvlLbl val="0"/>
      </c:catAx>
      <c:valAx>
        <c:axId val="479532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2813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constantes de 2000 a precios básicos
de la Formación Bruta de Capital Fijo (millones de euros)</a:t>
            </a:r>
          </a:p>
        </c:rich>
      </c:tx>
      <c:layout>
        <c:manualLayout>
          <c:xMode val="factor"/>
          <c:yMode val="factor"/>
          <c:x val="-0.0055"/>
          <c:y val="0.0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25"/>
          <c:y val="0.16725"/>
          <c:w val="0.98625"/>
          <c:h val="0.8145"/>
        </c:manualLayout>
      </c:layout>
      <c:lineChart>
        <c:grouping val="standard"/>
        <c:varyColors val="0"/>
        <c:ser>
          <c:idx val="0"/>
          <c:order val="0"/>
          <c:tx>
            <c:v>Formación bruta del capital fijo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'17.2.7.2'!$H$7:$Q$7</c:f>
              <c:numCache/>
            </c:numRef>
          </c:cat>
          <c:val>
            <c:numRef>
              <c:f>'17.2.7.2'!$H$23:$Q$23</c:f>
              <c:numCache/>
            </c:numRef>
          </c:val>
          <c:smooth val="0"/>
        </c:ser>
        <c:axId val="28926004"/>
        <c:axId val="59007445"/>
      </c:lineChart>
      <c:catAx>
        <c:axId val="28926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007445"/>
        <c:crosses val="autoZero"/>
        <c:auto val="1"/>
        <c:lblOffset val="100"/>
        <c:noMultiLvlLbl val="0"/>
      </c:catAx>
      <c:valAx>
        <c:axId val="59007445"/>
        <c:scaling>
          <c:orientation val="minMax"/>
          <c:max val="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926004"/>
        <c:crossesAt val="1"/>
        <c:crossBetween val="between"/>
        <c:dispUnits/>
        <c:majorUnit val="1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constantes a precios básicos de la Formación Neta del Capital Fijo
(millones de euros)</a:t>
            </a:r>
          </a:p>
        </c:rich>
      </c:tx>
      <c:layout>
        <c:manualLayout>
          <c:xMode val="factor"/>
          <c:yMode val="factor"/>
          <c:x val="-0.00275"/>
          <c:y val="0.0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"/>
          <c:y val="0.229"/>
          <c:w val="0.9805"/>
          <c:h val="0.77225"/>
        </c:manualLayout>
      </c:layout>
      <c:lineChart>
        <c:grouping val="standard"/>
        <c:varyColors val="0"/>
        <c:ser>
          <c:idx val="0"/>
          <c:order val="0"/>
          <c:tx>
            <c:v>Formación neta del capital fijo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'17.2.7.2'!$H$7:$Q$7</c:f>
              <c:numCache/>
            </c:numRef>
          </c:cat>
          <c:val>
            <c:numRef>
              <c:f>'17.2.7.2'!$H$24:$Q$24</c:f>
              <c:numCache/>
            </c:numRef>
          </c:val>
          <c:smooth val="0"/>
        </c:ser>
        <c:axId val="61304958"/>
        <c:axId val="14873711"/>
      </c:lineChart>
      <c:catAx>
        <c:axId val="61304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873711"/>
        <c:crosses val="autoZero"/>
        <c:auto val="1"/>
        <c:lblOffset val="100"/>
        <c:noMultiLvlLbl val="0"/>
      </c:catAx>
      <c:valAx>
        <c:axId val="148737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30495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Producto Interior Bruto y de la Renta Nacional (millones de euros)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25"/>
          <c:y val="0.17825"/>
          <c:w val="0.9785"/>
          <c:h val="0.8065"/>
        </c:manualLayout>
      </c:layout>
      <c:lineChart>
        <c:grouping val="standard"/>
        <c:varyColors val="0"/>
        <c:ser>
          <c:idx val="0"/>
          <c:order val="0"/>
          <c:tx>
            <c:v>Producto interior bruto a precios de mercado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'17.2.9'!$A$9:$A$20</c:f>
              <c:strCache/>
            </c:strRef>
          </c:cat>
          <c:val>
            <c:numRef>
              <c:f>'17.2.9'!$B$9:$B$20</c:f>
              <c:numCache/>
            </c:numRef>
          </c:val>
          <c:smooth val="0"/>
        </c:ser>
        <c:ser>
          <c:idx val="1"/>
          <c:order val="1"/>
          <c:tx>
            <c:v>Renta nacional disponible neta a precios de mercado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'17.2.9'!$A$9:$A$20</c:f>
              <c:strCache/>
            </c:strRef>
          </c:cat>
          <c:val>
            <c:numRef>
              <c:f>'17.2.9'!$D$9:$D$20</c:f>
              <c:numCache/>
            </c:numRef>
          </c:val>
          <c:smooth val="0"/>
        </c:ser>
        <c:axId val="66754536"/>
        <c:axId val="63919913"/>
      </c:lineChart>
      <c:catAx>
        <c:axId val="66754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919913"/>
        <c:crosses val="autoZero"/>
        <c:auto val="1"/>
        <c:lblOffset val="100"/>
        <c:noMultiLvlLbl val="0"/>
      </c:catAx>
      <c:valAx>
        <c:axId val="639199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75453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305"/>
          <c:y val="0.128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GRÁFICO: Evolución la Renta Nacional disponible neta a precios de mercado por habitante (euros)</a:t>
            </a:r>
          </a:p>
        </c:rich>
      </c:tx>
      <c:layout>
        <c:manualLayout>
          <c:xMode val="factor"/>
          <c:yMode val="factor"/>
          <c:x val="0.03225"/>
          <c:y val="0.039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6"/>
          <c:y val="0.18025"/>
          <c:w val="0.9625"/>
          <c:h val="0.794"/>
        </c:manualLayout>
      </c:layout>
      <c:lineChart>
        <c:grouping val="standard"/>
        <c:varyColors val="0"/>
        <c:ser>
          <c:idx val="0"/>
          <c:order val="0"/>
          <c:tx>
            <c:v>Renta por habitante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'17.2.9'!$A$9:$A$20</c:f>
              <c:strCache/>
            </c:strRef>
          </c:cat>
          <c:val>
            <c:numRef>
              <c:f>'17.2.9'!$E$9:$E$20</c:f>
              <c:numCache/>
            </c:numRef>
          </c:val>
          <c:smooth val="0"/>
        </c:ser>
        <c:axId val="38408306"/>
        <c:axId val="10130435"/>
      </c:lineChart>
      <c:catAx>
        <c:axId val="38408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130435"/>
        <c:crosses val="autoZero"/>
        <c:auto val="1"/>
        <c:lblOffset val="100"/>
        <c:noMultiLvlLbl val="0"/>
      </c:catAx>
      <c:valAx>
        <c:axId val="10130435"/>
        <c:scaling>
          <c:orientation val="minMax"/>
          <c:max val="3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40830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presupuesto de gastos del Ministerio De Agricultura, Alimentación y Medio Ambiente. Año 2013
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125"/>
          <c:y val="0.2655"/>
          <c:w val="0.65525"/>
          <c:h val="0.54775"/>
        </c:manualLayout>
      </c:layout>
      <c:pie3DChart>
        <c:varyColors val="1"/>
        <c:ser>
          <c:idx val="0"/>
          <c:order val="0"/>
          <c:explosion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'17.4.1'!$A$8:$A$14</c:f>
              <c:strCache/>
            </c:strRef>
          </c:cat>
          <c:val>
            <c:numRef>
              <c:f>'17.4.1'!$D$8:$D$14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25"/>
          <c:y val="0.336"/>
          <c:w val="0.2315"/>
          <c:h val="0.46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Subvenciones del MAGRAMA en el Sector Agrario,
Industria Agroalimentaria y Desarrollo Rural. Año 2013</a:t>
            </a:r>
          </a:p>
        </c:rich>
      </c:tx>
      <c:layout>
        <c:manualLayout>
          <c:xMode val="factor"/>
          <c:yMode val="factor"/>
          <c:x val="-0.09975"/>
          <c:y val="-0.006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21375"/>
          <c:y val="0.14325"/>
          <c:w val="0.499"/>
          <c:h val="0.5387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'17.4.2.1'!$A$7:$A$22</c:f>
              <c:strCache/>
            </c:strRef>
          </c:cat>
          <c:val>
            <c:numRef>
              <c:f>'17.4.2.1'!$F$7:$F$22</c:f>
              <c:numCache/>
            </c:numRef>
          </c:val>
        </c:ser>
        <c:gapWidth val="100"/>
        <c:splitType val="percent"/>
        <c:splitPos val="732117.86"/>
        <c:secondPieSize val="15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"/>
          <c:y val="0.80525"/>
          <c:w val="0.92725"/>
          <c:h val="0.19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Precio Medio General de la Tierra
según cultivos/aprovechamiento (euros/hectárea)</a:t>
            </a:r>
          </a:p>
        </c:rich>
      </c:tx>
      <c:layout>
        <c:manualLayout>
          <c:xMode val="factor"/>
          <c:yMode val="factor"/>
          <c:x val="0.006"/>
          <c:y val="0.005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5"/>
          <c:y val="0.22775"/>
          <c:w val="0.93925"/>
          <c:h val="0.657"/>
        </c:manualLayout>
      </c:layout>
      <c:lineChart>
        <c:grouping val="standard"/>
        <c:varyColors val="0"/>
        <c:ser>
          <c:idx val="0"/>
          <c:order val="0"/>
          <c:tx>
            <c:v>Cultivos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'17.1.2.3'!$B$5:$J$5</c:f>
              <c:numCache/>
            </c:numRef>
          </c:cat>
          <c:val>
            <c:numRef>
              <c:f>'17.1.2.3'!$B$6:$J$6</c:f>
              <c:numCache/>
            </c:numRef>
          </c:val>
          <c:smooth val="0"/>
        </c:ser>
        <c:ser>
          <c:idx val="1"/>
          <c:order val="1"/>
          <c:tx>
            <c:v>Aprovechamientos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'17.1.2.3'!$B$5:$J$5</c:f>
              <c:numCache/>
            </c:numRef>
          </c:cat>
          <c:val>
            <c:numRef>
              <c:f>'17.1.2.3'!$B$24:$J$24</c:f>
              <c:numCache/>
            </c:numRef>
          </c:val>
          <c:smooth val="0"/>
        </c:ser>
        <c:ser>
          <c:idx val="2"/>
          <c:order val="2"/>
          <c:tx>
            <c:v>General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'17.1.2.3'!$B$5:$J$5</c:f>
              <c:numCache/>
            </c:numRef>
          </c:cat>
          <c:val>
            <c:numRef>
              <c:f>'17.1.2.3'!$B$26:$J$26</c:f>
              <c:numCache/>
            </c:numRef>
          </c:val>
          <c:smooth val="0"/>
        </c:ser>
        <c:axId val="39346294"/>
        <c:axId val="18572327"/>
      </c:lineChart>
      <c:catAx>
        <c:axId val="39346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572327"/>
        <c:crosses val="autoZero"/>
        <c:auto val="1"/>
        <c:lblOffset val="100"/>
        <c:noMultiLvlLbl val="0"/>
      </c:catAx>
      <c:valAx>
        <c:axId val="18572327"/>
        <c:scaling>
          <c:orientation val="minMax"/>
          <c:min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346294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1875"/>
          <c:y val="0.92825"/>
          <c:w val="0.807"/>
          <c:h val="0.056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Subvenciones del MAGRAMA
en el Sector Pesquero. Año 2013
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25"/>
          <c:y val="0.3695"/>
          <c:w val="0.49425"/>
          <c:h val="0.40425"/>
        </c:manualLayout>
      </c:layout>
      <c:pie3D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Pt>
            <c:idx val="5"/>
            <c:spPr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'17.4.2.2'!$A$7:$A$12</c:f>
              <c:strCache/>
            </c:strRef>
          </c:cat>
          <c:val>
            <c:numRef>
              <c:f>'17.4.2.2'!$D$7:$D$12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75"/>
          <c:y val="0.31475"/>
          <c:w val="0.33375"/>
          <c:h val="0.51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inversiones del MAGRAMA en el Sector Agrario, 
Industria Agroalimentaria y Desarrollo Rural. Año 2013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"/>
          <c:y val="0.3395"/>
          <c:w val="0.47475"/>
          <c:h val="0.390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'17.4.3.1'!$A$7:$A$15</c:f>
              <c:strCache/>
            </c:strRef>
          </c:cat>
          <c:val>
            <c:numRef>
              <c:f>'17.4.3.1'!$F$7:$F$15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"/>
          <c:y val="0.2555"/>
          <c:w val="0.32075"/>
          <c:h val="0.61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inversiones del MAGRAMA en el Sector Pesquero. 
Año 2013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6"/>
          <c:y val="0.30975"/>
          <c:w val="0.626"/>
          <c:h val="0.44225"/>
        </c:manualLayout>
      </c:layout>
      <c:pie3D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'17.4.3.2'!$A$7:$A$11</c:f>
              <c:strCache/>
            </c:strRef>
          </c:cat>
          <c:val>
            <c:numRef>
              <c:f>'17.4.3.2'!$F$7:$F$11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75"/>
          <c:y val="0.29225"/>
          <c:w val="0.2375"/>
          <c:h val="0.50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'17.1.2.5'!#REF!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'17.1.2.5'!#REF!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'17.1.2.5'!#REF!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'17.1.2.5'!#REF!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933216"/>
        <c:axId val="27963489"/>
      </c:lineChart>
      <c:catAx>
        <c:axId val="3293321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7963489"/>
        <c:crosses val="autoZero"/>
        <c:auto val="1"/>
        <c:lblOffset val="100"/>
        <c:noMultiLvlLbl val="0"/>
      </c:catAx>
      <c:valAx>
        <c:axId val="27963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2933216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2798.809928959609</c:v>
              </c:pt>
              <c:pt idx="2">
                <c:v>3116.4226305062907</c:v>
              </c:pt>
              <c:pt idx="3">
                <c:v>3492.379818418973</c:v>
              </c:pt>
              <c:pt idx="4">
                <c:v>3957.3870522551993</c:v>
              </c:pt>
              <c:pt idx="5">
                <c:v>4435.561365903014</c:v>
              </c:pt>
              <c:pt idx="6">
                <c:v>4718.77181167358</c:v>
              </c:pt>
              <c:pt idx="7">
                <c:v>4585.741631398853</c:v>
              </c:pt>
              <c:pt idx="8">
                <c:v>4343.383951114359</c:v>
              </c:pt>
              <c:pt idx="9">
                <c:v>3816.1617538222436</c:v>
              </c:pt>
              <c:pt idx="10">
                <c:v>3805.9184115570933</c:v>
              </c:pt>
              <c:pt idx="11">
                <c:v>4057.994199131285</c:v>
              </c:pt>
              <c:pt idx="12">
                <c:v>4284.276403543811</c:v>
              </c:pt>
              <c:pt idx="13">
                <c:v>4616.156970015513</c:v>
              </c:pt>
              <c:pt idx="17">
                <c:v>5272.375362811837</c:v>
              </c:pt>
              <c:pt idx="18">
                <c:v>6124.704999432349</c:v>
              </c:pt>
              <c:pt idx="19">
                <c:v>6823.388187519712</c:v>
              </c:pt>
              <c:pt idx="20">
                <c:v>7292.159160002755</c:v>
              </c:pt>
              <c:pt idx="21">
                <c:v>7552.893124683997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2524.4970329095113</c:v>
              </c:pt>
              <c:pt idx="2">
                <c:v>2588.489624790654</c:v>
              </c:pt>
              <c:pt idx="3">
                <c:v>2616.183162336271</c:v>
              </c:pt>
              <c:pt idx="4">
                <c:v>2798.187881772637</c:v>
              </c:pt>
              <c:pt idx="5">
                <c:v>2960.569580981573</c:v>
              </c:pt>
              <c:pt idx="6">
                <c:v>2946.401213668702</c:v>
              </c:pt>
              <c:pt idx="7">
                <c:v>2667.954030074535</c:v>
              </c:pt>
              <c:pt idx="8">
                <c:v>2362.9843260964753</c:v>
              </c:pt>
              <c:pt idx="9">
                <c:v>1945.60758785409</c:v>
              </c:pt>
              <c:pt idx="10">
                <c:v>1856.1814076470982</c:v>
              </c:pt>
              <c:pt idx="11">
                <c:v>1905.187988374026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2227.075384493671</c:v>
              </c:pt>
              <c:pt idx="18">
                <c:v>2526.399845211948</c:v>
              </c:pt>
              <c:pt idx="19">
                <c:v>2739.2164542431606</c:v>
              </c:pt>
              <c:pt idx="20">
                <c:v>2829.8424448636815</c:v>
              </c:pt>
              <c:pt idx="21">
                <c:v>2814.043638108792</c:v>
              </c:pt>
              <c:pt idx="22">
                <c:v>2862</c:v>
              </c:pt>
            </c:numLit>
          </c:val>
          <c:smooth val="0"/>
        </c:ser>
        <c:marker val="1"/>
        <c:axId val="50344810"/>
        <c:axId val="50450107"/>
      </c:lineChart>
      <c:catAx>
        <c:axId val="5034481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0450107"/>
        <c:crosses val="autoZero"/>
        <c:auto val="1"/>
        <c:lblOffset val="100"/>
        <c:noMultiLvlLbl val="0"/>
      </c:catAx>
      <c:valAx>
        <c:axId val="504501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0344810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Precios de la Tierra (euros/hectárea)</a:t>
            </a:r>
          </a:p>
        </c:rich>
      </c:tx>
      <c:layout>
        <c:manualLayout>
          <c:xMode val="factor"/>
          <c:yMode val="factor"/>
          <c:x val="0.01875"/>
          <c:y val="0.047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25"/>
          <c:y val="0.19775"/>
          <c:w val="0.95225"/>
          <c:h val="0.69875"/>
        </c:manualLayout>
      </c:layout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'17.1.2.5'!$A$8:$A$17</c:f>
              <c:numCache/>
            </c:numRef>
          </c:cat>
          <c:val>
            <c:numRef>
              <c:f>'17.1.2.5'!$B$8:$B$17</c:f>
              <c:numCache/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'17.1.2.5'!$A$8:$A$17</c:f>
              <c:numCache/>
            </c:numRef>
          </c:cat>
          <c:val>
            <c:numRef>
              <c:f>'17.1.2.5'!$G$8:$G$17</c:f>
              <c:numCache/>
            </c:numRef>
          </c:val>
          <c:smooth val="0"/>
        </c:ser>
        <c:axId val="51397780"/>
        <c:axId val="59926837"/>
      </c:lineChart>
      <c:catAx>
        <c:axId val="5139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926837"/>
        <c:crosses val="autoZero"/>
        <c:auto val="1"/>
        <c:lblOffset val="100"/>
        <c:noMultiLvlLbl val="0"/>
      </c:catAx>
      <c:valAx>
        <c:axId val="599268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397780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24"/>
          <c:y val="0.928"/>
          <c:w val="0.64625"/>
          <c:h val="0.05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Canon de Arrendamiento Medio Nacional según cultivos/aprovechamientos (euros/hectárea)</a:t>
            </a:r>
          </a:p>
        </c:rich>
      </c:tx>
      <c:layout>
        <c:manualLayout>
          <c:xMode val="factor"/>
          <c:yMode val="factor"/>
          <c:x val="0.007"/>
          <c:y val="0.050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6625"/>
          <c:y val="0.26675"/>
          <c:w val="0.809"/>
          <c:h val="0.54175"/>
        </c:manualLayout>
      </c:layout>
      <c:lineChart>
        <c:grouping val="standard"/>
        <c:varyColors val="0"/>
        <c:ser>
          <c:idx val="0"/>
          <c:order val="0"/>
          <c:tx>
            <c:v>Cultivos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'17.1.3.3'!$B$5:$J$5</c:f>
              <c:numCache/>
            </c:numRef>
          </c:cat>
          <c:val>
            <c:numRef>
              <c:f>'17.1.3.3'!$B$7:$J$7</c:f>
              <c:numCache/>
            </c:numRef>
          </c:val>
          <c:smooth val="0"/>
        </c:ser>
        <c:ser>
          <c:idx val="1"/>
          <c:order val="1"/>
          <c:tx>
            <c:v>Aprovechamientos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'17.1.3.3'!$B$5:$J$5</c:f>
              <c:numCache/>
            </c:numRef>
          </c:cat>
          <c:val>
            <c:numRef>
              <c:f>'17.1.3.3'!$B$14:$J$14</c:f>
              <c:numCache/>
            </c:numRef>
          </c:val>
          <c:smooth val="0"/>
        </c:ser>
        <c:ser>
          <c:idx val="2"/>
          <c:order val="2"/>
          <c:tx>
            <c:v>General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'17.1.3.3'!$B$5:$J$5</c:f>
              <c:numCache/>
            </c:numRef>
          </c:cat>
          <c:val>
            <c:numRef>
              <c:f>'17.1.3.3'!$B$18:$J$18</c:f>
              <c:numCache/>
            </c:numRef>
          </c:val>
          <c:smooth val="0"/>
        </c:ser>
        <c:axId val="2470622"/>
        <c:axId val="22235599"/>
      </c:lineChart>
      <c:catAx>
        <c:axId val="247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235599"/>
        <c:crosses val="autoZero"/>
        <c:auto val="1"/>
        <c:lblOffset val="100"/>
        <c:noMultiLvlLbl val="0"/>
      </c:catAx>
      <c:valAx>
        <c:axId val="22235599"/>
        <c:scaling>
          <c:orientation val="minMax"/>
          <c:max val="200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70622"/>
        <c:crossesAt val="1"/>
        <c:crossBetween val="between"/>
        <c:dispUnits/>
        <c:majorUnit val="25"/>
      </c:valAx>
      <c:spPr>
        <a:noFill/>
      </c:spPr>
    </c:plotArea>
    <c:legend>
      <c:legendPos val="b"/>
      <c:layout>
        <c:manualLayout>
          <c:xMode val="edge"/>
          <c:yMode val="edge"/>
          <c:x val="0.1655"/>
          <c:y val="0.881"/>
          <c:w val="0.6845"/>
          <c:h val="0.05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'17.1.3.5'!$A$7:$A$126</c:f>
              <c:strCache/>
            </c:strRef>
          </c:cat>
          <c:val>
            <c:numRef>
              <c:f>'17.1.3.5'!$B$7:$B$126</c:f>
              <c:numCache/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'17.1.3.5'!$A$7:$A$126</c:f>
              <c:strCache/>
            </c:strRef>
          </c:cat>
          <c:val>
            <c:numRef>
              <c:f>'17.1.3.5'!$G$7:$G$126</c:f>
              <c:numCache/>
            </c:numRef>
          </c:val>
          <c:smooth val="0"/>
        </c:ser>
        <c:marker val="1"/>
        <c:axId val="65902664"/>
        <c:axId val="56253065"/>
      </c:lineChart>
      <c:catAx>
        <c:axId val="6590266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6253065"/>
        <c:crosses val="autoZero"/>
        <c:auto val="1"/>
        <c:lblOffset val="100"/>
        <c:noMultiLvlLbl val="0"/>
      </c:catAx>
      <c:valAx>
        <c:axId val="562530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65902664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2798.809928959609</c:v>
              </c:pt>
              <c:pt idx="2">
                <c:v>3116.4226305062907</c:v>
              </c:pt>
              <c:pt idx="3">
                <c:v>3492.379818418973</c:v>
              </c:pt>
              <c:pt idx="4">
                <c:v>3957.3870522551993</c:v>
              </c:pt>
              <c:pt idx="5">
                <c:v>4435.561365903014</c:v>
              </c:pt>
              <c:pt idx="6">
                <c:v>4718.77181167358</c:v>
              </c:pt>
              <c:pt idx="7">
                <c:v>4585.741631398853</c:v>
              </c:pt>
              <c:pt idx="8">
                <c:v>4343.383951114359</c:v>
              </c:pt>
              <c:pt idx="9">
                <c:v>3816.1617538222436</c:v>
              </c:pt>
              <c:pt idx="10">
                <c:v>3805.9184115570933</c:v>
              </c:pt>
              <c:pt idx="11">
                <c:v>4057.994199131285</c:v>
              </c:pt>
              <c:pt idx="12">
                <c:v>4284.276403543811</c:v>
              </c:pt>
              <c:pt idx="13">
                <c:v>4616.156970015513</c:v>
              </c:pt>
              <c:pt idx="17">
                <c:v>5272.375362811837</c:v>
              </c:pt>
              <c:pt idx="18">
                <c:v>6124.704999432349</c:v>
              </c:pt>
              <c:pt idx="19">
                <c:v>6823.388187519712</c:v>
              </c:pt>
              <c:pt idx="20">
                <c:v>7292.159160002755</c:v>
              </c:pt>
              <c:pt idx="21">
                <c:v>7552.893124683997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2524.4970329095113</c:v>
              </c:pt>
              <c:pt idx="2">
                <c:v>2588.489624790654</c:v>
              </c:pt>
              <c:pt idx="3">
                <c:v>2616.183162336271</c:v>
              </c:pt>
              <c:pt idx="4">
                <c:v>2798.187881772637</c:v>
              </c:pt>
              <c:pt idx="5">
                <c:v>2960.569580981573</c:v>
              </c:pt>
              <c:pt idx="6">
                <c:v>2946.401213668702</c:v>
              </c:pt>
              <c:pt idx="7">
                <c:v>2667.954030074535</c:v>
              </c:pt>
              <c:pt idx="8">
                <c:v>2362.9843260964753</c:v>
              </c:pt>
              <c:pt idx="9">
                <c:v>1945.60758785409</c:v>
              </c:pt>
              <c:pt idx="10">
                <c:v>1856.1814076470982</c:v>
              </c:pt>
              <c:pt idx="11">
                <c:v>1905.187988374026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2227.075384493671</c:v>
              </c:pt>
              <c:pt idx="18">
                <c:v>2526.399845211948</c:v>
              </c:pt>
              <c:pt idx="19">
                <c:v>2739.2164542431606</c:v>
              </c:pt>
              <c:pt idx="20">
                <c:v>2829.8424448636815</c:v>
              </c:pt>
              <c:pt idx="21">
                <c:v>2814.043638108792</c:v>
              </c:pt>
              <c:pt idx="22">
                <c:v>2862</c:v>
              </c:pt>
            </c:numLit>
          </c:val>
          <c:smooth val="0"/>
        </c:ser>
        <c:marker val="1"/>
        <c:axId val="36515538"/>
        <c:axId val="60204387"/>
      </c:lineChart>
      <c:catAx>
        <c:axId val="3651553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60204387"/>
        <c:crosses val="autoZero"/>
        <c:auto val="1"/>
        <c:lblOffset val="100"/>
        <c:noMultiLvlLbl val="0"/>
      </c:catAx>
      <c:valAx>
        <c:axId val="60204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6515538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142875</xdr:rowOff>
    </xdr:from>
    <xdr:to>
      <xdr:col>11</xdr:col>
      <xdr:colOff>104775</xdr:colOff>
      <xdr:row>57</xdr:row>
      <xdr:rowOff>104775</xdr:rowOff>
    </xdr:to>
    <xdr:graphicFrame>
      <xdr:nvGraphicFramePr>
        <xdr:cNvPr id="1" name="Chart 1"/>
        <xdr:cNvGraphicFramePr/>
      </xdr:nvGraphicFramePr>
      <xdr:xfrm>
        <a:off x="66675" y="5638800"/>
        <a:ext cx="86963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59</xdr:row>
      <xdr:rowOff>9525</xdr:rowOff>
    </xdr:from>
    <xdr:to>
      <xdr:col>11</xdr:col>
      <xdr:colOff>104775</xdr:colOff>
      <xdr:row>85</xdr:row>
      <xdr:rowOff>114300</xdr:rowOff>
    </xdr:to>
    <xdr:graphicFrame>
      <xdr:nvGraphicFramePr>
        <xdr:cNvPr id="2" name="Chart 2"/>
        <xdr:cNvGraphicFramePr/>
      </xdr:nvGraphicFramePr>
      <xdr:xfrm>
        <a:off x="66675" y="10201275"/>
        <a:ext cx="8696325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24</xdr:row>
      <xdr:rowOff>28575</xdr:rowOff>
    </xdr:from>
    <xdr:to>
      <xdr:col>6</xdr:col>
      <xdr:colOff>104775</xdr:colOff>
      <xdr:row>60</xdr:row>
      <xdr:rowOff>104775</xdr:rowOff>
    </xdr:to>
    <xdr:graphicFrame>
      <xdr:nvGraphicFramePr>
        <xdr:cNvPr id="1" name="Chart 1"/>
        <xdr:cNvGraphicFramePr/>
      </xdr:nvGraphicFramePr>
      <xdr:xfrm>
        <a:off x="76200" y="4105275"/>
        <a:ext cx="751522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123825</xdr:rowOff>
    </xdr:from>
    <xdr:to>
      <xdr:col>6</xdr:col>
      <xdr:colOff>0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76200" y="3848100"/>
        <a:ext cx="74104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38100</xdr:rowOff>
    </xdr:from>
    <xdr:to>
      <xdr:col>6</xdr:col>
      <xdr:colOff>66675</xdr:colOff>
      <xdr:row>62</xdr:row>
      <xdr:rowOff>19050</xdr:rowOff>
    </xdr:to>
    <xdr:graphicFrame>
      <xdr:nvGraphicFramePr>
        <xdr:cNvPr id="1" name="Chart 1"/>
        <xdr:cNvGraphicFramePr/>
      </xdr:nvGraphicFramePr>
      <xdr:xfrm>
        <a:off x="66675" y="4276725"/>
        <a:ext cx="748665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25</xdr:row>
      <xdr:rowOff>152400</xdr:rowOff>
    </xdr:from>
    <xdr:to>
      <xdr:col>13</xdr:col>
      <xdr:colOff>123825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180975" y="4829175"/>
        <a:ext cx="106299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24</xdr:row>
      <xdr:rowOff>104775</xdr:rowOff>
    </xdr:from>
    <xdr:to>
      <xdr:col>13</xdr:col>
      <xdr:colOff>180975</xdr:colOff>
      <xdr:row>52</xdr:row>
      <xdr:rowOff>28575</xdr:rowOff>
    </xdr:to>
    <xdr:graphicFrame>
      <xdr:nvGraphicFramePr>
        <xdr:cNvPr id="1" name="Chart 1"/>
        <xdr:cNvGraphicFramePr/>
      </xdr:nvGraphicFramePr>
      <xdr:xfrm>
        <a:off x="114300" y="4152900"/>
        <a:ext cx="108775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142875</xdr:rowOff>
    </xdr:from>
    <xdr:to>
      <xdr:col>12</xdr:col>
      <xdr:colOff>571500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0" y="4057650"/>
        <a:ext cx="104394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25</xdr:row>
      <xdr:rowOff>9525</xdr:rowOff>
    </xdr:from>
    <xdr:to>
      <xdr:col>8</xdr:col>
      <xdr:colOff>38100</xdr:colOff>
      <xdr:row>49</xdr:row>
      <xdr:rowOff>9525</xdr:rowOff>
    </xdr:to>
    <xdr:graphicFrame>
      <xdr:nvGraphicFramePr>
        <xdr:cNvPr id="1" name="Chart 1"/>
        <xdr:cNvGraphicFramePr/>
      </xdr:nvGraphicFramePr>
      <xdr:xfrm>
        <a:off x="142875" y="4238625"/>
        <a:ext cx="8677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104775</xdr:rowOff>
    </xdr:from>
    <xdr:to>
      <xdr:col>8</xdr:col>
      <xdr:colOff>838200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66675" y="4295775"/>
        <a:ext cx="80105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0</xdr:rowOff>
    </xdr:from>
    <xdr:to>
      <xdr:col>5</xdr:col>
      <xdr:colOff>1209675</xdr:colOff>
      <xdr:row>51</xdr:row>
      <xdr:rowOff>9525</xdr:rowOff>
    </xdr:to>
    <xdr:graphicFrame>
      <xdr:nvGraphicFramePr>
        <xdr:cNvPr id="1" name="Chart 1"/>
        <xdr:cNvGraphicFramePr/>
      </xdr:nvGraphicFramePr>
      <xdr:xfrm>
        <a:off x="66675" y="4400550"/>
        <a:ext cx="73818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32</xdr:row>
      <xdr:rowOff>152400</xdr:rowOff>
    </xdr:from>
    <xdr:to>
      <xdr:col>17</xdr:col>
      <xdr:colOff>0</xdr:colOff>
      <xdr:row>58</xdr:row>
      <xdr:rowOff>47625</xdr:rowOff>
    </xdr:to>
    <xdr:graphicFrame>
      <xdr:nvGraphicFramePr>
        <xdr:cNvPr id="1" name="Chart 1"/>
        <xdr:cNvGraphicFramePr/>
      </xdr:nvGraphicFramePr>
      <xdr:xfrm>
        <a:off x="542925" y="6334125"/>
        <a:ext cx="125253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60</xdr:row>
      <xdr:rowOff>66675</xdr:rowOff>
    </xdr:from>
    <xdr:to>
      <xdr:col>17</xdr:col>
      <xdr:colOff>0</xdr:colOff>
      <xdr:row>87</xdr:row>
      <xdr:rowOff>66675</xdr:rowOff>
    </xdr:to>
    <xdr:graphicFrame>
      <xdr:nvGraphicFramePr>
        <xdr:cNvPr id="2" name="Chart 2"/>
        <xdr:cNvGraphicFramePr/>
      </xdr:nvGraphicFramePr>
      <xdr:xfrm>
        <a:off x="428625" y="10782300"/>
        <a:ext cx="126396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8677275" y="136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677275" y="136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" name="Rectangle 7"/>
        <xdr:cNvSpPr>
          <a:spLocks/>
        </xdr:cNvSpPr>
      </xdr:nvSpPr>
      <xdr:spPr>
        <a:xfrm>
          <a:off x="8677275" y="136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4" name="Rectangle 8"/>
        <xdr:cNvSpPr>
          <a:spLocks/>
        </xdr:cNvSpPr>
      </xdr:nvSpPr>
      <xdr:spPr>
        <a:xfrm>
          <a:off x="8677275" y="136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8677275" y="136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6" name="Rectangle 22"/>
        <xdr:cNvSpPr>
          <a:spLocks/>
        </xdr:cNvSpPr>
      </xdr:nvSpPr>
      <xdr:spPr>
        <a:xfrm>
          <a:off x="8677275" y="1362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33</xdr:row>
      <xdr:rowOff>9525</xdr:rowOff>
    </xdr:from>
    <xdr:to>
      <xdr:col>16</xdr:col>
      <xdr:colOff>47625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638175" y="6953250"/>
        <a:ext cx="121348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171450</xdr:colOff>
      <xdr:row>61</xdr:row>
      <xdr:rowOff>114300</xdr:rowOff>
    </xdr:from>
    <xdr:to>
      <xdr:col>15</xdr:col>
      <xdr:colOff>876300</xdr:colOff>
      <xdr:row>88</xdr:row>
      <xdr:rowOff>95250</xdr:rowOff>
    </xdr:to>
    <xdr:graphicFrame>
      <xdr:nvGraphicFramePr>
        <xdr:cNvPr id="2" name="Chart 2"/>
        <xdr:cNvGraphicFramePr/>
      </xdr:nvGraphicFramePr>
      <xdr:xfrm>
        <a:off x="552450" y="11591925"/>
        <a:ext cx="1216342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25</xdr:row>
      <xdr:rowOff>123825</xdr:rowOff>
    </xdr:from>
    <xdr:to>
      <xdr:col>4</xdr:col>
      <xdr:colOff>1895475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190500" y="4438650"/>
        <a:ext cx="87534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52</xdr:row>
      <xdr:rowOff>85725</xdr:rowOff>
    </xdr:from>
    <xdr:to>
      <xdr:col>4</xdr:col>
      <xdr:colOff>1876425</xdr:colOff>
      <xdr:row>77</xdr:row>
      <xdr:rowOff>104775</xdr:rowOff>
    </xdr:to>
    <xdr:graphicFrame>
      <xdr:nvGraphicFramePr>
        <xdr:cNvPr id="2" name="Chart 2"/>
        <xdr:cNvGraphicFramePr/>
      </xdr:nvGraphicFramePr>
      <xdr:xfrm>
        <a:off x="142875" y="8772525"/>
        <a:ext cx="878205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19050</xdr:rowOff>
    </xdr:to>
    <xdr:sp>
      <xdr:nvSpPr>
        <xdr:cNvPr id="1" name="Line 1"/>
        <xdr:cNvSpPr>
          <a:spLocks/>
        </xdr:cNvSpPr>
      </xdr:nvSpPr>
      <xdr:spPr>
        <a:xfrm>
          <a:off x="5038725" y="2981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19050</xdr:rowOff>
    </xdr:to>
    <xdr:sp>
      <xdr:nvSpPr>
        <xdr:cNvPr id="2" name="Line 2"/>
        <xdr:cNvSpPr>
          <a:spLocks/>
        </xdr:cNvSpPr>
      </xdr:nvSpPr>
      <xdr:spPr>
        <a:xfrm>
          <a:off x="5038725" y="2981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19050</xdr:rowOff>
    </xdr:to>
    <xdr:sp>
      <xdr:nvSpPr>
        <xdr:cNvPr id="3" name="Line 3"/>
        <xdr:cNvSpPr>
          <a:spLocks/>
        </xdr:cNvSpPr>
      </xdr:nvSpPr>
      <xdr:spPr>
        <a:xfrm>
          <a:off x="5038725" y="2981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19050</xdr:rowOff>
    </xdr:to>
    <xdr:sp>
      <xdr:nvSpPr>
        <xdr:cNvPr id="4" name="Line 4"/>
        <xdr:cNvSpPr>
          <a:spLocks/>
        </xdr:cNvSpPr>
      </xdr:nvSpPr>
      <xdr:spPr>
        <a:xfrm>
          <a:off x="5038725" y="2981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66675</xdr:rowOff>
    </xdr:from>
    <xdr:to>
      <xdr:col>3</xdr:col>
      <xdr:colOff>1457325</xdr:colOff>
      <xdr:row>46</xdr:row>
      <xdr:rowOff>142875</xdr:rowOff>
    </xdr:to>
    <xdr:graphicFrame>
      <xdr:nvGraphicFramePr>
        <xdr:cNvPr id="1" name="Chart 1"/>
        <xdr:cNvGraphicFramePr/>
      </xdr:nvGraphicFramePr>
      <xdr:xfrm>
        <a:off x="28575" y="3324225"/>
        <a:ext cx="81057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25</xdr:row>
      <xdr:rowOff>190500</xdr:rowOff>
    </xdr:from>
    <xdr:to>
      <xdr:col>7</xdr:col>
      <xdr:colOff>304800</xdr:colOff>
      <xdr:row>63</xdr:row>
      <xdr:rowOff>142875</xdr:rowOff>
    </xdr:to>
    <xdr:graphicFrame>
      <xdr:nvGraphicFramePr>
        <xdr:cNvPr id="1" name="Chart 1"/>
        <xdr:cNvGraphicFramePr/>
      </xdr:nvGraphicFramePr>
      <xdr:xfrm>
        <a:off x="161925" y="4914900"/>
        <a:ext cx="948690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142875</xdr:rowOff>
    </xdr:from>
    <xdr:to>
      <xdr:col>4</xdr:col>
      <xdr:colOff>9525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0" y="2867025"/>
        <a:ext cx="79343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18</xdr:row>
      <xdr:rowOff>66675</xdr:rowOff>
    </xdr:from>
    <xdr:to>
      <xdr:col>6</xdr:col>
      <xdr:colOff>800100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114300" y="3343275"/>
        <a:ext cx="88201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66675</xdr:rowOff>
    </xdr:from>
    <xdr:to>
      <xdr:col>7</xdr:col>
      <xdr:colOff>85725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66675" y="2676525"/>
        <a:ext cx="88868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31</xdr:row>
      <xdr:rowOff>104775</xdr:rowOff>
    </xdr:from>
    <xdr:to>
      <xdr:col>10</xdr:col>
      <xdr:colOff>47625</xdr:colOff>
      <xdr:row>56</xdr:row>
      <xdr:rowOff>142875</xdr:rowOff>
    </xdr:to>
    <xdr:graphicFrame>
      <xdr:nvGraphicFramePr>
        <xdr:cNvPr id="1" name="Chart 1"/>
        <xdr:cNvGraphicFramePr/>
      </xdr:nvGraphicFramePr>
      <xdr:xfrm>
        <a:off x="104775" y="5514975"/>
        <a:ext cx="86677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3238500"/>
        <a:ext cx="772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0" y="3238500"/>
        <a:ext cx="7724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19</xdr:row>
      <xdr:rowOff>47625</xdr:rowOff>
    </xdr:from>
    <xdr:to>
      <xdr:col>8</xdr:col>
      <xdr:colOff>914400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42875" y="3609975"/>
        <a:ext cx="750570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19</xdr:row>
      <xdr:rowOff>0</xdr:rowOff>
    </xdr:from>
    <xdr:to>
      <xdr:col>10</xdr:col>
      <xdr:colOff>28575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85725" y="3619500"/>
        <a:ext cx="90868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126</xdr:row>
      <xdr:rowOff>0</xdr:rowOff>
    </xdr:from>
    <xdr:to>
      <xdr:col>8</xdr:col>
      <xdr:colOff>0</xdr:colOff>
      <xdr:row>126</xdr:row>
      <xdr:rowOff>0</xdr:rowOff>
    </xdr:to>
    <xdr:graphicFrame>
      <xdr:nvGraphicFramePr>
        <xdr:cNvPr id="1" name="Chart 1"/>
        <xdr:cNvGraphicFramePr/>
      </xdr:nvGraphicFramePr>
      <xdr:xfrm>
        <a:off x="0" y="21050250"/>
        <a:ext cx="673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8</xdr:col>
      <xdr:colOff>0</xdr:colOff>
      <xdr:row>126</xdr:row>
      <xdr:rowOff>0</xdr:rowOff>
    </xdr:to>
    <xdr:graphicFrame>
      <xdr:nvGraphicFramePr>
        <xdr:cNvPr id="2" name="Chart 2"/>
        <xdr:cNvGraphicFramePr/>
      </xdr:nvGraphicFramePr>
      <xdr:xfrm>
        <a:off x="0" y="21050250"/>
        <a:ext cx="673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18</xdr:row>
      <xdr:rowOff>114300</xdr:rowOff>
    </xdr:from>
    <xdr:to>
      <xdr:col>8</xdr:col>
      <xdr:colOff>942975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142875" y="3638550"/>
        <a:ext cx="7534275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66675</xdr:rowOff>
    </xdr:from>
    <xdr:to>
      <xdr:col>7</xdr:col>
      <xdr:colOff>276225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28575" y="4772025"/>
        <a:ext cx="773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28575</xdr:rowOff>
    </xdr:from>
    <xdr:to>
      <xdr:col>10</xdr:col>
      <xdr:colOff>47625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66675" y="3905250"/>
        <a:ext cx="111918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nuario%202001\AEA2000\EXCEL_CAPS\serihist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nuario%202001\AEA2000\EXCEL_CAPS\A01cap1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Mis%20documentos\Aea2000definitivo\AEA2000\EXCEL\Base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NUA98\ANUA98\A98cap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NUA98\ANUA98\A98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Mis%20documentos\AVES%20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AE08-C24_partes\Documents%20and%20Settings\jgarcial\Mis%20documentos\Anuario%20Capitulos%20Excel\Anuario%202001\Aea2001\AEA2001-C3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nuario%202001\AEA2000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34.1"/>
      <sheetName val="34.2"/>
      <sheetName val="34.3"/>
      <sheetName val="34.4"/>
      <sheetName val="34.5"/>
      <sheetName val="34.6"/>
      <sheetName val="34.7"/>
      <sheetName val="34.8"/>
      <sheetName val="34.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G39"/>
  <sheetViews>
    <sheetView showGridLines="0" view="pageBreakPreview" zoomScale="75" zoomScaleNormal="75" zoomScaleSheetLayoutView="75" workbookViewId="0" topLeftCell="A1">
      <selection activeCell="B7" sqref="B7:G38"/>
    </sheetView>
  </sheetViews>
  <sheetFormatPr defaultColWidth="12.57421875" defaultRowHeight="12.75"/>
  <cols>
    <col min="1" max="1" width="28.7109375" style="1" customWidth="1"/>
    <col min="2" max="2" width="15.140625" style="1" customWidth="1"/>
    <col min="3" max="3" width="12.57421875" style="1" customWidth="1"/>
    <col min="4" max="4" width="15.140625" style="1" customWidth="1"/>
    <col min="5" max="5" width="17.28125" style="1" customWidth="1"/>
    <col min="6" max="6" width="15.140625" style="1" customWidth="1"/>
    <col min="7" max="7" width="16.140625" style="1" customWidth="1"/>
    <col min="8" max="8" width="5.00390625" style="1" customWidth="1"/>
    <col min="9" max="9" width="9.57421875" style="1" customWidth="1"/>
    <col min="10" max="10" width="15.140625" style="1" customWidth="1"/>
    <col min="11" max="11" width="2.28125" style="1" customWidth="1"/>
    <col min="12" max="12" width="19.140625" style="1" customWidth="1"/>
    <col min="13" max="13" width="2.28125" style="1" customWidth="1"/>
    <col min="14" max="14" width="19.140625" style="1" customWidth="1"/>
    <col min="15" max="15" width="2.28125" style="1" customWidth="1"/>
    <col min="16" max="16384" width="19.140625" style="1" customWidth="1"/>
  </cols>
  <sheetData>
    <row r="1" spans="1:7" ht="18">
      <c r="A1" s="834" t="s">
        <v>533</v>
      </c>
      <c r="B1" s="834"/>
      <c r="C1" s="834"/>
      <c r="D1" s="834"/>
      <c r="E1" s="834"/>
      <c r="F1" s="834"/>
      <c r="G1" s="834"/>
    </row>
    <row r="2" ht="12.75" customHeight="1">
      <c r="A2" s="21"/>
    </row>
    <row r="3" spans="1:7" ht="24" customHeight="1">
      <c r="A3" s="833" t="s">
        <v>636</v>
      </c>
      <c r="B3" s="833"/>
      <c r="C3" s="833"/>
      <c r="D3" s="833"/>
      <c r="E3" s="833"/>
      <c r="F3" s="833"/>
      <c r="G3" s="833"/>
    </row>
    <row r="4" ht="13.5" thickBot="1">
      <c r="A4" s="151"/>
    </row>
    <row r="5" spans="1:7" ht="32.25" customHeight="1" thickBot="1">
      <c r="A5" s="829" t="s">
        <v>40</v>
      </c>
      <c r="B5" s="831" t="s">
        <v>633</v>
      </c>
      <c r="C5" s="832"/>
      <c r="D5" s="832"/>
      <c r="E5" s="832"/>
      <c r="F5" s="832"/>
      <c r="G5" s="832"/>
    </row>
    <row r="6" spans="1:7" ht="23.25" customHeight="1" thickBot="1">
      <c r="A6" s="830"/>
      <c r="B6" s="776">
        <v>2008</v>
      </c>
      <c r="C6" s="776">
        <v>2009</v>
      </c>
      <c r="D6" s="776">
        <v>2010</v>
      </c>
      <c r="E6" s="775">
        <v>2011</v>
      </c>
      <c r="F6" s="775">
        <v>2012</v>
      </c>
      <c r="G6" s="775">
        <v>2013</v>
      </c>
    </row>
    <row r="7" spans="1:7" s="17" customFormat="1" ht="19.5" customHeight="1">
      <c r="A7" s="152" t="s">
        <v>260</v>
      </c>
      <c r="B7" s="152">
        <v>107.03</v>
      </c>
      <c r="C7" s="152">
        <v>94.89</v>
      </c>
      <c r="D7" s="152">
        <v>100.78</v>
      </c>
      <c r="E7" s="395">
        <v>101.47</v>
      </c>
      <c r="F7" s="395">
        <v>111.56</v>
      </c>
      <c r="G7" s="395">
        <v>114.64</v>
      </c>
    </row>
    <row r="8" spans="1:7" ht="12.75">
      <c r="A8" s="155"/>
      <c r="B8" s="155"/>
      <c r="C8" s="155"/>
      <c r="D8" s="155"/>
      <c r="E8" s="396"/>
      <c r="F8" s="396"/>
      <c r="G8" s="396"/>
    </row>
    <row r="9" spans="1:7" s="17" customFormat="1" ht="12.75">
      <c r="A9" s="158" t="s">
        <v>41</v>
      </c>
      <c r="B9" s="158">
        <v>105.06</v>
      </c>
      <c r="C9" s="158">
        <v>87.96</v>
      </c>
      <c r="D9" s="158">
        <v>98.83</v>
      </c>
      <c r="E9" s="397">
        <v>94.23</v>
      </c>
      <c r="F9" s="397">
        <v>104.21</v>
      </c>
      <c r="G9" s="397">
        <v>108.08</v>
      </c>
    </row>
    <row r="10" spans="1:7" ht="12.75">
      <c r="A10" s="155"/>
      <c r="B10" s="155"/>
      <c r="C10" s="155"/>
      <c r="D10" s="155"/>
      <c r="E10" s="396"/>
      <c r="F10" s="396"/>
      <c r="G10" s="396"/>
    </row>
    <row r="11" spans="1:7" ht="12.75">
      <c r="A11" s="155" t="s">
        <v>261</v>
      </c>
      <c r="B11" s="155">
        <v>105.2</v>
      </c>
      <c r="C11" s="155">
        <v>88.01</v>
      </c>
      <c r="D11" s="155">
        <v>99.22</v>
      </c>
      <c r="E11" s="396">
        <v>94.45</v>
      </c>
      <c r="F11" s="396">
        <v>104.73</v>
      </c>
      <c r="G11" s="396">
        <v>108.78</v>
      </c>
    </row>
    <row r="12" spans="1:7" ht="12.75">
      <c r="A12" s="155" t="s">
        <v>42</v>
      </c>
      <c r="B12" s="155">
        <v>142.54</v>
      </c>
      <c r="C12" s="155">
        <v>107.18</v>
      </c>
      <c r="D12" s="155">
        <v>122.52</v>
      </c>
      <c r="E12" s="396">
        <v>154.51</v>
      </c>
      <c r="F12" s="396">
        <v>170.06</v>
      </c>
      <c r="G12" s="396">
        <v>143.58</v>
      </c>
    </row>
    <row r="13" spans="1:7" ht="12.75">
      <c r="A13" s="155" t="s">
        <v>43</v>
      </c>
      <c r="B13" s="155">
        <v>138.25</v>
      </c>
      <c r="C13" s="155">
        <v>137.31</v>
      </c>
      <c r="D13" s="155">
        <v>120.04</v>
      </c>
      <c r="E13" s="396">
        <v>127.37</v>
      </c>
      <c r="F13" s="396">
        <v>137.81</v>
      </c>
      <c r="G13" s="396">
        <v>147.29</v>
      </c>
    </row>
    <row r="14" spans="1:7" ht="12.75">
      <c r="A14" s="155" t="s">
        <v>262</v>
      </c>
      <c r="B14" s="155">
        <v>130.03</v>
      </c>
      <c r="C14" s="155">
        <v>83.56</v>
      </c>
      <c r="D14" s="155">
        <v>142.3</v>
      </c>
      <c r="E14" s="396">
        <v>117.45</v>
      </c>
      <c r="F14" s="396">
        <v>135.9</v>
      </c>
      <c r="G14" s="396">
        <v>190.56</v>
      </c>
    </row>
    <row r="15" spans="1:7" ht="12.75">
      <c r="A15" s="155" t="s">
        <v>44</v>
      </c>
      <c r="B15" s="155">
        <v>100.07</v>
      </c>
      <c r="C15" s="155">
        <v>86.4</v>
      </c>
      <c r="D15" s="155">
        <v>109.88</v>
      </c>
      <c r="E15" s="396">
        <v>103.68</v>
      </c>
      <c r="F15" s="396">
        <v>112.71</v>
      </c>
      <c r="G15" s="396">
        <v>101.33</v>
      </c>
    </row>
    <row r="16" spans="1:7" ht="12.75">
      <c r="A16" s="155" t="s">
        <v>45</v>
      </c>
      <c r="B16" s="155">
        <v>133.49</v>
      </c>
      <c r="C16" s="155">
        <v>115.77</v>
      </c>
      <c r="D16" s="155">
        <v>92.51</v>
      </c>
      <c r="E16" s="396">
        <v>110.92</v>
      </c>
      <c r="F16" s="396">
        <v>131.81</v>
      </c>
      <c r="G16" s="396">
        <v>131.42</v>
      </c>
    </row>
    <row r="17" spans="1:7" ht="12.75">
      <c r="A17" s="155" t="s">
        <v>46</v>
      </c>
      <c r="B17" s="155">
        <v>91.85</v>
      </c>
      <c r="C17" s="155">
        <v>82.4</v>
      </c>
      <c r="D17" s="155">
        <v>100.55</v>
      </c>
      <c r="E17" s="396">
        <v>76.76</v>
      </c>
      <c r="F17" s="396">
        <v>81.2</v>
      </c>
      <c r="G17" s="396">
        <v>87.06</v>
      </c>
    </row>
    <row r="18" spans="1:7" ht="12.75">
      <c r="A18" s="155" t="s">
        <v>47</v>
      </c>
      <c r="B18" s="155">
        <v>116.05</v>
      </c>
      <c r="C18" s="155">
        <v>94.65</v>
      </c>
      <c r="D18" s="155">
        <v>108.92</v>
      </c>
      <c r="E18" s="396">
        <v>86.61</v>
      </c>
      <c r="F18" s="396">
        <v>82.15</v>
      </c>
      <c r="G18" s="396">
        <v>95.65</v>
      </c>
    </row>
    <row r="19" spans="1:7" ht="12.75">
      <c r="A19" s="155" t="s">
        <v>48</v>
      </c>
      <c r="B19" s="155">
        <v>122.44</v>
      </c>
      <c r="C19" s="155">
        <v>105.94</v>
      </c>
      <c r="D19" s="155">
        <v>103.65</v>
      </c>
      <c r="E19" s="396">
        <v>102.54</v>
      </c>
      <c r="F19" s="396">
        <v>106.51</v>
      </c>
      <c r="G19" s="396">
        <v>120.76</v>
      </c>
    </row>
    <row r="20" spans="1:7" ht="12.75">
      <c r="A20" s="155" t="s">
        <v>156</v>
      </c>
      <c r="B20" s="155">
        <v>114.14</v>
      </c>
      <c r="C20" s="155">
        <v>85.72</v>
      </c>
      <c r="D20" s="155">
        <v>91.17</v>
      </c>
      <c r="E20" s="396">
        <v>103.3</v>
      </c>
      <c r="F20" s="396">
        <v>151.42</v>
      </c>
      <c r="G20" s="396">
        <v>141.63</v>
      </c>
    </row>
    <row r="21" spans="1:7" ht="12.75">
      <c r="A21" s="155" t="s">
        <v>49</v>
      </c>
      <c r="B21" s="155">
        <v>78.33</v>
      </c>
      <c r="C21" s="155">
        <v>62.37</v>
      </c>
      <c r="D21" s="155">
        <v>62.79</v>
      </c>
      <c r="E21" s="396">
        <v>59.5</v>
      </c>
      <c r="F21" s="396">
        <v>62.58</v>
      </c>
      <c r="G21" s="396">
        <v>80.3</v>
      </c>
    </row>
    <row r="22" spans="1:7" ht="12.75">
      <c r="A22" s="155"/>
      <c r="B22" s="155"/>
      <c r="C22" s="155"/>
      <c r="D22" s="155"/>
      <c r="E22" s="396"/>
      <c r="F22" s="396"/>
      <c r="G22" s="396"/>
    </row>
    <row r="23" spans="1:7" s="17" customFormat="1" ht="12.75">
      <c r="A23" s="158" t="s">
        <v>273</v>
      </c>
      <c r="B23" s="158">
        <v>98.48</v>
      </c>
      <c r="C23" s="158">
        <v>85.75</v>
      </c>
      <c r="D23" s="158">
        <v>81.35</v>
      </c>
      <c r="E23" s="397">
        <v>84.58</v>
      </c>
      <c r="F23" s="397">
        <v>81.2</v>
      </c>
      <c r="G23" s="397">
        <v>77.59</v>
      </c>
    </row>
    <row r="24" spans="1:7" ht="12.75">
      <c r="A24" s="155"/>
      <c r="B24" s="155"/>
      <c r="C24" s="155"/>
      <c r="D24" s="155"/>
      <c r="E24" s="396"/>
      <c r="F24" s="396"/>
      <c r="G24" s="396"/>
    </row>
    <row r="25" spans="1:7" s="17" customFormat="1" ht="12.75">
      <c r="A25" s="158" t="s">
        <v>50</v>
      </c>
      <c r="B25" s="158">
        <v>110.04</v>
      </c>
      <c r="C25" s="158">
        <v>105.42</v>
      </c>
      <c r="D25" s="158">
        <v>103.75</v>
      </c>
      <c r="E25" s="397">
        <v>112.45</v>
      </c>
      <c r="F25" s="397">
        <v>122.71</v>
      </c>
      <c r="G25" s="397">
        <v>124.6</v>
      </c>
    </row>
    <row r="26" spans="1:7" ht="12.75">
      <c r="A26" s="155"/>
      <c r="B26" s="155"/>
      <c r="C26" s="155"/>
      <c r="D26" s="155"/>
      <c r="E26" s="396"/>
      <c r="F26" s="396"/>
      <c r="G26" s="396"/>
    </row>
    <row r="27" spans="1:7" s="17" customFormat="1" ht="12.75">
      <c r="A27" s="158" t="s">
        <v>51</v>
      </c>
      <c r="B27" s="158">
        <v>104.9</v>
      </c>
      <c r="C27" s="158">
        <v>104.04</v>
      </c>
      <c r="D27" s="158">
        <v>103.99</v>
      </c>
      <c r="E27" s="397">
        <v>114.02</v>
      </c>
      <c r="F27" s="397">
        <v>123.11</v>
      </c>
      <c r="G27" s="397">
        <v>127.33</v>
      </c>
    </row>
    <row r="28" spans="1:7" ht="12.75">
      <c r="A28" s="155" t="s">
        <v>52</v>
      </c>
      <c r="B28" s="155">
        <v>112.43</v>
      </c>
      <c r="C28" s="155">
        <v>115.55</v>
      </c>
      <c r="D28" s="155">
        <v>111.45</v>
      </c>
      <c r="E28" s="396">
        <v>120.24</v>
      </c>
      <c r="F28" s="396">
        <v>132.81</v>
      </c>
      <c r="G28" s="396">
        <v>137.24</v>
      </c>
    </row>
    <row r="29" spans="1:7" ht="12.75">
      <c r="A29" s="155" t="s">
        <v>53</v>
      </c>
      <c r="B29" s="155">
        <v>93.91</v>
      </c>
      <c r="C29" s="155">
        <v>98.27</v>
      </c>
      <c r="D29" s="155">
        <v>96.18</v>
      </c>
      <c r="E29" s="396">
        <v>106.86</v>
      </c>
      <c r="F29" s="396">
        <v>109.38</v>
      </c>
      <c r="G29" s="396">
        <v>102.78</v>
      </c>
    </row>
    <row r="30" spans="1:7" ht="12.75">
      <c r="A30" s="155" t="s">
        <v>54</v>
      </c>
      <c r="B30" s="155">
        <v>99.44</v>
      </c>
      <c r="C30" s="155">
        <v>97.71</v>
      </c>
      <c r="D30" s="155">
        <v>94.44</v>
      </c>
      <c r="E30" s="396">
        <v>102.94</v>
      </c>
      <c r="F30" s="396">
        <v>101.72</v>
      </c>
      <c r="G30" s="396">
        <v>101.12</v>
      </c>
    </row>
    <row r="31" spans="1:7" ht="12.75">
      <c r="A31" s="155" t="s">
        <v>55</v>
      </c>
      <c r="B31" s="155">
        <v>101.29</v>
      </c>
      <c r="C31" s="155">
        <v>97.22</v>
      </c>
      <c r="D31" s="155">
        <v>101.44</v>
      </c>
      <c r="E31" s="396">
        <v>108.72</v>
      </c>
      <c r="F31" s="396">
        <v>118.25</v>
      </c>
      <c r="G31" s="396">
        <v>128.69</v>
      </c>
    </row>
    <row r="32" spans="1:7" ht="12.75">
      <c r="A32" s="155" t="s">
        <v>56</v>
      </c>
      <c r="B32" s="155">
        <v>116.59</v>
      </c>
      <c r="C32" s="155">
        <v>114.87</v>
      </c>
      <c r="D32" s="155">
        <v>110.03</v>
      </c>
      <c r="E32" s="396">
        <v>130.07</v>
      </c>
      <c r="F32" s="396">
        <v>141.09</v>
      </c>
      <c r="G32" s="396">
        <v>136.32</v>
      </c>
    </row>
    <row r="33" spans="1:7" ht="12.75">
      <c r="A33" s="155" t="s">
        <v>57</v>
      </c>
      <c r="B33" s="155">
        <v>101.76</v>
      </c>
      <c r="C33" s="155">
        <v>101.88</v>
      </c>
      <c r="D33" s="155">
        <v>98.68</v>
      </c>
      <c r="E33" s="396">
        <v>106.95</v>
      </c>
      <c r="F33" s="396">
        <v>106.56</v>
      </c>
      <c r="G33" s="396">
        <v>112.12</v>
      </c>
    </row>
    <row r="34" spans="1:7" ht="12.75">
      <c r="A34" s="155"/>
      <c r="B34" s="155"/>
      <c r="C34" s="155"/>
      <c r="D34" s="155"/>
      <c r="E34" s="396"/>
      <c r="F34" s="396"/>
      <c r="G34" s="396"/>
    </row>
    <row r="35" spans="1:7" s="17" customFormat="1" ht="12.75">
      <c r="A35" s="158" t="s">
        <v>58</v>
      </c>
      <c r="B35" s="158">
        <v>124.85</v>
      </c>
      <c r="C35" s="158">
        <v>109.4</v>
      </c>
      <c r="D35" s="158">
        <v>103.08</v>
      </c>
      <c r="E35" s="397">
        <v>107.91</v>
      </c>
      <c r="F35" s="397">
        <v>121.55</v>
      </c>
      <c r="G35" s="397">
        <v>116.72</v>
      </c>
    </row>
    <row r="36" spans="1:7" ht="12.75">
      <c r="A36" s="155" t="s">
        <v>59</v>
      </c>
      <c r="B36" s="155">
        <v>121.56</v>
      </c>
      <c r="C36" s="155">
        <v>98.41</v>
      </c>
      <c r="D36" s="155">
        <v>97.67</v>
      </c>
      <c r="E36" s="396">
        <v>101.62</v>
      </c>
      <c r="F36" s="396">
        <v>102.06</v>
      </c>
      <c r="G36" s="396">
        <v>112.64</v>
      </c>
    </row>
    <row r="37" spans="1:7" ht="12.75">
      <c r="A37" s="155" t="s">
        <v>60</v>
      </c>
      <c r="B37" s="155">
        <v>135.93</v>
      </c>
      <c r="C37" s="155">
        <v>146.2</v>
      </c>
      <c r="D37" s="155">
        <v>120.69</v>
      </c>
      <c r="E37" s="396">
        <v>127.15</v>
      </c>
      <c r="F37" s="396">
        <v>185.06</v>
      </c>
      <c r="G37" s="396">
        <v>129.27</v>
      </c>
    </row>
    <row r="38" spans="1:7" ht="13.5" thickBot="1">
      <c r="A38" s="161" t="s">
        <v>61</v>
      </c>
      <c r="B38" s="161">
        <v>116.37</v>
      </c>
      <c r="C38" s="161">
        <v>102.28</v>
      </c>
      <c r="D38" s="161">
        <v>139.5</v>
      </c>
      <c r="E38" s="398">
        <v>253.59</v>
      </c>
      <c r="F38" s="398">
        <v>253.62</v>
      </c>
      <c r="G38" s="398">
        <v>208.4</v>
      </c>
    </row>
    <row r="39" ht="12.75">
      <c r="A39" s="2"/>
    </row>
  </sheetData>
  <mergeCells count="4">
    <mergeCell ref="A5:A6"/>
    <mergeCell ref="B5:G5"/>
    <mergeCell ref="A3:G3"/>
    <mergeCell ref="A1:G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H22"/>
  <sheetViews>
    <sheetView view="pageBreakPreview" zoomScale="75" zoomScaleNormal="75" zoomScaleSheetLayoutView="75" workbookViewId="0" topLeftCell="A1">
      <selection activeCell="C20" sqref="C20"/>
    </sheetView>
  </sheetViews>
  <sheetFormatPr defaultColWidth="11.421875" defaultRowHeight="12.75" customHeight="1"/>
  <cols>
    <col min="1" max="1" width="32.7109375" style="38" customWidth="1"/>
    <col min="2" max="2" width="15.8515625" style="38" customWidth="1"/>
    <col min="3" max="3" width="15.140625" style="38" customWidth="1"/>
    <col min="4" max="4" width="15.57421875" style="38" customWidth="1"/>
    <col min="5" max="5" width="15.28125" style="38" customWidth="1"/>
    <col min="6" max="6" width="9.00390625" style="45" customWidth="1"/>
    <col min="7" max="16384" width="11.421875" style="38" customWidth="1"/>
  </cols>
  <sheetData>
    <row r="1" spans="1:6" ht="18" customHeight="1">
      <c r="A1" s="846" t="s">
        <v>533</v>
      </c>
      <c r="B1" s="847"/>
      <c r="C1" s="847"/>
      <c r="D1" s="847"/>
      <c r="E1" s="847"/>
      <c r="F1" s="847"/>
    </row>
    <row r="2" spans="1:6" ht="12.75" customHeight="1">
      <c r="A2" s="845"/>
      <c r="B2" s="845"/>
      <c r="C2" s="845"/>
      <c r="D2" s="845"/>
      <c r="E2" s="845"/>
      <c r="F2" s="845"/>
    </row>
    <row r="3" spans="1:6" ht="15" customHeight="1">
      <c r="A3" s="828" t="s">
        <v>840</v>
      </c>
      <c r="B3" s="828"/>
      <c r="C3" s="828"/>
      <c r="D3" s="828"/>
      <c r="E3" s="828"/>
      <c r="F3" s="828"/>
    </row>
    <row r="4" spans="1:8" ht="13.5" customHeight="1" thickBot="1">
      <c r="A4" s="173"/>
      <c r="B4" s="173"/>
      <c r="C4" s="173"/>
      <c r="D4" s="173"/>
      <c r="E4" s="173"/>
      <c r="F4" s="173"/>
      <c r="G4" s="38" t="s">
        <v>284</v>
      </c>
      <c r="H4" s="38" t="s">
        <v>284</v>
      </c>
    </row>
    <row r="5" spans="1:6" ht="24" customHeight="1">
      <c r="A5" s="826" t="s">
        <v>538</v>
      </c>
      <c r="B5" s="669" t="s">
        <v>164</v>
      </c>
      <c r="C5" s="669" t="s">
        <v>732</v>
      </c>
      <c r="D5" s="669" t="s">
        <v>838</v>
      </c>
      <c r="E5" s="843" t="s">
        <v>165</v>
      </c>
      <c r="F5" s="844"/>
    </row>
    <row r="6" spans="1:6" ht="23.25" customHeight="1" thickBot="1">
      <c r="A6" s="817"/>
      <c r="B6" s="676" t="s">
        <v>166</v>
      </c>
      <c r="C6" s="676" t="s">
        <v>537</v>
      </c>
      <c r="D6" s="676" t="s">
        <v>537</v>
      </c>
      <c r="E6" s="676" t="s">
        <v>537</v>
      </c>
      <c r="F6" s="677" t="s">
        <v>167</v>
      </c>
    </row>
    <row r="7" spans="1:6" s="35" customFormat="1" ht="12.75" customHeight="1">
      <c r="A7" s="227" t="s">
        <v>168</v>
      </c>
      <c r="B7" s="176">
        <v>77.66100668672591</v>
      </c>
      <c r="C7" s="177">
        <v>181.24411197224555</v>
      </c>
      <c r="D7" s="177">
        <v>178</v>
      </c>
      <c r="E7" s="177">
        <v>-3</v>
      </c>
      <c r="F7" s="446">
        <v>-1.65</v>
      </c>
    </row>
    <row r="8" spans="1:6" s="35" customFormat="1" ht="12.75" customHeight="1">
      <c r="A8" s="228" t="s">
        <v>169</v>
      </c>
      <c r="B8" s="182">
        <v>70.31408405147099</v>
      </c>
      <c r="C8" s="180">
        <v>172.71037475487213</v>
      </c>
      <c r="D8" s="180">
        <v>170</v>
      </c>
      <c r="E8" s="180">
        <v>-2</v>
      </c>
      <c r="F8" s="447">
        <v>-1.11</v>
      </c>
    </row>
    <row r="9" spans="1:6" ht="12.75" customHeight="1">
      <c r="A9" s="228" t="s">
        <v>562</v>
      </c>
      <c r="B9" s="182">
        <v>57.84661684770005</v>
      </c>
      <c r="C9" s="180">
        <v>108.83290523125511</v>
      </c>
      <c r="D9" s="180">
        <v>108</v>
      </c>
      <c r="E9" s="180">
        <v>-1</v>
      </c>
      <c r="F9" s="447">
        <v>-0.31</v>
      </c>
    </row>
    <row r="10" spans="1:6" ht="12.75" customHeight="1">
      <c r="A10" s="229" t="s">
        <v>563</v>
      </c>
      <c r="B10" s="182">
        <v>12.467467203770934</v>
      </c>
      <c r="C10" s="180">
        <v>469.0893781514629</v>
      </c>
      <c r="D10" s="180">
        <v>459</v>
      </c>
      <c r="E10" s="180">
        <v>-10</v>
      </c>
      <c r="F10" s="447">
        <v>-0.8</v>
      </c>
    </row>
    <row r="11" spans="1:6" ht="12.75" customHeight="1">
      <c r="A11" s="229" t="s">
        <v>221</v>
      </c>
      <c r="B11" s="182">
        <v>2.9704107898676044</v>
      </c>
      <c r="C11" s="180">
        <v>277.16967948851345</v>
      </c>
      <c r="D11" s="180">
        <v>254</v>
      </c>
      <c r="E11" s="346">
        <v>-23</v>
      </c>
      <c r="F11" s="447">
        <v>-0.43</v>
      </c>
    </row>
    <row r="12" spans="1:6" s="35" customFormat="1" ht="12.75" customHeight="1">
      <c r="A12" s="229" t="s">
        <v>222</v>
      </c>
      <c r="B12" s="182">
        <v>4.376511845387321</v>
      </c>
      <c r="C12" s="180">
        <v>253.24290606511943</v>
      </c>
      <c r="D12" s="180">
        <v>250</v>
      </c>
      <c r="E12" s="180">
        <v>-4</v>
      </c>
      <c r="F12" s="447">
        <v>-0.1</v>
      </c>
    </row>
    <row r="13" spans="1:6" s="35" customFormat="1" ht="12.75" customHeight="1">
      <c r="A13" s="229"/>
      <c r="B13" s="182"/>
      <c r="C13" s="180"/>
      <c r="D13" s="180"/>
      <c r="E13" s="180"/>
      <c r="F13" s="447"/>
    </row>
    <row r="14" spans="1:6" s="35" customFormat="1" ht="12.75" customHeight="1">
      <c r="A14" s="230" t="s">
        <v>173</v>
      </c>
      <c r="B14" s="186">
        <v>22.3389933132741</v>
      </c>
      <c r="C14" s="187">
        <v>73.15273815428809</v>
      </c>
      <c r="D14" s="187">
        <v>68</v>
      </c>
      <c r="E14" s="187">
        <v>-5</v>
      </c>
      <c r="F14" s="448">
        <v>-0.77</v>
      </c>
    </row>
    <row r="15" spans="1:6" s="35" customFormat="1" ht="12.75" customHeight="1">
      <c r="A15" s="229" t="s">
        <v>198</v>
      </c>
      <c r="B15" s="182">
        <v>6.081912110763648</v>
      </c>
      <c r="C15" s="180">
        <v>136.97065236971073</v>
      </c>
      <c r="D15" s="180">
        <v>131</v>
      </c>
      <c r="E15" s="180">
        <v>-6</v>
      </c>
      <c r="F15" s="447">
        <v>-0.24</v>
      </c>
    </row>
    <row r="16" spans="1:6" ht="12.75" customHeight="1">
      <c r="A16" s="229" t="s">
        <v>199</v>
      </c>
      <c r="B16" s="182">
        <v>16.25708120251045</v>
      </c>
      <c r="C16" s="180">
        <v>49.27791459183223</v>
      </c>
      <c r="D16" s="180">
        <v>44</v>
      </c>
      <c r="E16" s="180">
        <v>-5</v>
      </c>
      <c r="F16" s="447">
        <v>-0.53</v>
      </c>
    </row>
    <row r="17" spans="1:6" ht="12.75" customHeight="1">
      <c r="A17" s="231"/>
      <c r="B17" s="182"/>
      <c r="C17" s="180"/>
      <c r="D17" s="180"/>
      <c r="E17" s="180"/>
      <c r="F17" s="447"/>
    </row>
    <row r="18" spans="1:6" s="35" customFormat="1" ht="18.75" customHeight="1" thickBot="1">
      <c r="A18" s="533" t="s">
        <v>196</v>
      </c>
      <c r="B18" s="442">
        <v>100</v>
      </c>
      <c r="C18" s="443">
        <v>157.09758720282593</v>
      </c>
      <c r="D18" s="443">
        <v>153</v>
      </c>
      <c r="E18" s="443">
        <v>-4</v>
      </c>
      <c r="F18" s="534">
        <v>-2.42</v>
      </c>
    </row>
    <row r="22" ht="12.75" customHeight="1">
      <c r="D22" s="58"/>
    </row>
  </sheetData>
  <mergeCells count="5">
    <mergeCell ref="E5:F5"/>
    <mergeCell ref="A2:F2"/>
    <mergeCell ref="A1:F1"/>
    <mergeCell ref="A5:A6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H278"/>
  <sheetViews>
    <sheetView view="pageBreakPreview" zoomScale="75" zoomScaleNormal="75" zoomScaleSheetLayoutView="75" workbookViewId="0" topLeftCell="A16">
      <selection activeCell="C20" sqref="C20"/>
    </sheetView>
  </sheetViews>
  <sheetFormatPr defaultColWidth="11.421875" defaultRowHeight="12.75"/>
  <cols>
    <col min="1" max="1" width="23.7109375" style="38" customWidth="1"/>
    <col min="2" max="2" width="20.421875" style="38" customWidth="1"/>
    <col min="3" max="7" width="14.7109375" style="38" customWidth="1"/>
    <col min="8" max="8" width="12.7109375" style="45" customWidth="1"/>
    <col min="9" max="16384" width="11.421875" style="38" customWidth="1"/>
  </cols>
  <sheetData>
    <row r="1" spans="1:8" ht="18" customHeight="1">
      <c r="A1" s="822" t="s">
        <v>533</v>
      </c>
      <c r="B1" s="823"/>
      <c r="C1" s="823"/>
      <c r="D1" s="823"/>
      <c r="E1" s="823"/>
      <c r="F1" s="823"/>
      <c r="G1" s="823"/>
      <c r="H1" s="49"/>
    </row>
    <row r="2" spans="1:6" ht="12.75" customHeight="1">
      <c r="A2" s="845"/>
      <c r="B2" s="845"/>
      <c r="C2" s="845"/>
      <c r="D2" s="845"/>
      <c r="E2" s="845"/>
      <c r="F2" s="845"/>
    </row>
    <row r="3" spans="1:8" ht="15">
      <c r="A3" s="828" t="s">
        <v>841</v>
      </c>
      <c r="B3" s="828"/>
      <c r="C3" s="828"/>
      <c r="D3" s="828"/>
      <c r="E3" s="828"/>
      <c r="F3" s="828"/>
      <c r="G3" s="828"/>
      <c r="H3" s="42"/>
    </row>
    <row r="4" spans="1:7" ht="13.5" thickBot="1">
      <c r="A4" s="113"/>
      <c r="B4" s="113"/>
      <c r="C4" s="113"/>
      <c r="D4" s="113"/>
      <c r="E4" s="113"/>
      <c r="F4" s="113"/>
      <c r="G4" s="113"/>
    </row>
    <row r="5" spans="1:8" ht="25.5" customHeight="1">
      <c r="A5" s="820" t="s">
        <v>839</v>
      </c>
      <c r="B5" s="818" t="s">
        <v>175</v>
      </c>
      <c r="C5" s="669" t="s">
        <v>164</v>
      </c>
      <c r="D5" s="669" t="s">
        <v>732</v>
      </c>
      <c r="E5" s="669" t="s">
        <v>838</v>
      </c>
      <c r="F5" s="843" t="s">
        <v>165</v>
      </c>
      <c r="G5" s="844"/>
      <c r="H5" s="42"/>
    </row>
    <row r="6" spans="1:8" ht="24" customHeight="1" thickBot="1">
      <c r="A6" s="821"/>
      <c r="B6" s="819"/>
      <c r="C6" s="670" t="s">
        <v>166</v>
      </c>
      <c r="D6" s="671" t="s">
        <v>634</v>
      </c>
      <c r="E6" s="671" t="s">
        <v>634</v>
      </c>
      <c r="F6" s="672" t="s">
        <v>537</v>
      </c>
      <c r="G6" s="673" t="s">
        <v>167</v>
      </c>
      <c r="H6" s="42"/>
    </row>
    <row r="7" spans="1:8" ht="24.75" customHeight="1">
      <c r="A7" s="389" t="s">
        <v>223</v>
      </c>
      <c r="B7" s="189" t="s">
        <v>174</v>
      </c>
      <c r="C7" s="176">
        <v>100</v>
      </c>
      <c r="D7" s="177">
        <v>108.83290523125511</v>
      </c>
      <c r="E7" s="177">
        <v>107.97792911924712</v>
      </c>
      <c r="F7" s="187">
        <v>-0.8549761120079893</v>
      </c>
      <c r="G7" s="188">
        <v>-0.785586041456195</v>
      </c>
      <c r="H7" s="38"/>
    </row>
    <row r="8" spans="1:8" ht="12.75">
      <c r="A8" s="200" t="s">
        <v>224</v>
      </c>
      <c r="B8" s="191" t="s">
        <v>225</v>
      </c>
      <c r="C8" s="182">
        <v>34.19</v>
      </c>
      <c r="D8" s="180">
        <v>120.74467045823427</v>
      </c>
      <c r="E8" s="180">
        <v>121.81876516920937</v>
      </c>
      <c r="F8" s="180">
        <v>1.0740947109751033</v>
      </c>
      <c r="G8" s="181">
        <v>0.8895586918236975</v>
      </c>
      <c r="H8" s="38"/>
    </row>
    <row r="9" spans="1:8" ht="12.75">
      <c r="A9" s="200" t="s">
        <v>226</v>
      </c>
      <c r="B9" s="191" t="s">
        <v>227</v>
      </c>
      <c r="C9" s="182">
        <v>20.2</v>
      </c>
      <c r="D9" s="180">
        <v>64.56657242995261</v>
      </c>
      <c r="E9" s="180">
        <v>69.34182446491728</v>
      </c>
      <c r="F9" s="180">
        <v>4.775252034964666</v>
      </c>
      <c r="G9" s="181">
        <v>7.395858034968901</v>
      </c>
      <c r="H9" s="38"/>
    </row>
    <row r="10" spans="1:8" ht="12.75">
      <c r="A10" s="200"/>
      <c r="B10" s="191" t="s">
        <v>178</v>
      </c>
      <c r="C10" s="182">
        <v>11.72</v>
      </c>
      <c r="D10" s="180">
        <v>103.43094257008947</v>
      </c>
      <c r="E10" s="180">
        <v>83.21564898495203</v>
      </c>
      <c r="F10" s="180">
        <v>-20.215293585137445</v>
      </c>
      <c r="G10" s="181">
        <v>-19.544725285123114</v>
      </c>
      <c r="H10" s="38"/>
    </row>
    <row r="11" spans="1:8" ht="12.75">
      <c r="A11" s="202"/>
      <c r="B11" s="192" t="s">
        <v>181</v>
      </c>
      <c r="C11" s="193">
        <v>11.25</v>
      </c>
      <c r="D11" s="194">
        <v>73.34116289041171</v>
      </c>
      <c r="E11" s="194">
        <v>68.36341076407847</v>
      </c>
      <c r="F11" s="194">
        <v>-4.977752126333243</v>
      </c>
      <c r="G11" s="195">
        <v>-6.787119170405208</v>
      </c>
      <c r="H11" s="38"/>
    </row>
    <row r="12" spans="1:8" ht="25.5" customHeight="1">
      <c r="A12" s="390" t="s">
        <v>223</v>
      </c>
      <c r="B12" s="196" t="s">
        <v>174</v>
      </c>
      <c r="C12" s="197">
        <v>100</v>
      </c>
      <c r="D12" s="198">
        <v>469.0893781514629</v>
      </c>
      <c r="E12" s="198">
        <v>459.04641350866933</v>
      </c>
      <c r="F12" s="198">
        <v>-10.04296464279355</v>
      </c>
      <c r="G12" s="199">
        <v>-2.1409490622810066</v>
      </c>
      <c r="H12" s="38"/>
    </row>
    <row r="13" spans="1:8" ht="14.25" customHeight="1">
      <c r="A13" s="391" t="s">
        <v>228</v>
      </c>
      <c r="B13" s="191" t="s">
        <v>177</v>
      </c>
      <c r="C13" s="182">
        <v>23.94</v>
      </c>
      <c r="D13" s="180">
        <v>642.881796417307</v>
      </c>
      <c r="E13" s="180">
        <v>589.646428459278</v>
      </c>
      <c r="F13" s="180">
        <v>-53.235367958028974</v>
      </c>
      <c r="G13" s="181">
        <v>-8.280739671694308</v>
      </c>
      <c r="H13" s="38"/>
    </row>
    <row r="14" spans="1:8" ht="12.75">
      <c r="A14" s="200" t="s">
        <v>229</v>
      </c>
      <c r="B14" s="191" t="s">
        <v>225</v>
      </c>
      <c r="C14" s="182">
        <v>22.81</v>
      </c>
      <c r="D14" s="180">
        <v>331.90173924351126</v>
      </c>
      <c r="E14" s="180">
        <v>334.5265339294218</v>
      </c>
      <c r="F14" s="180">
        <v>2.624794685910558</v>
      </c>
      <c r="G14" s="181">
        <v>0.7908348693481193</v>
      </c>
      <c r="H14" s="38"/>
    </row>
    <row r="15" spans="1:8" ht="12.75">
      <c r="A15" s="200"/>
      <c r="B15" s="191" t="s">
        <v>181</v>
      </c>
      <c r="C15" s="182">
        <v>11.07</v>
      </c>
      <c r="D15" s="180">
        <v>444.79436396277544</v>
      </c>
      <c r="E15" s="180">
        <v>452.8289015263744</v>
      </c>
      <c r="F15" s="180">
        <v>8.034537563598974</v>
      </c>
      <c r="G15" s="181">
        <v>1.806348779246533</v>
      </c>
      <c r="H15" s="38"/>
    </row>
    <row r="16" spans="1:8" ht="12.75">
      <c r="A16" s="202"/>
      <c r="B16" s="192" t="s">
        <v>178</v>
      </c>
      <c r="C16" s="193">
        <v>10.1</v>
      </c>
      <c r="D16" s="194">
        <v>407.53335893219753</v>
      </c>
      <c r="E16" s="194">
        <v>409.75448162216594</v>
      </c>
      <c r="F16" s="194">
        <v>2.2211226899684107</v>
      </c>
      <c r="G16" s="195">
        <v>0.5450161664772932</v>
      </c>
      <c r="H16" s="38"/>
    </row>
    <row r="17" spans="1:8" ht="25.5" customHeight="1">
      <c r="A17" s="390" t="s">
        <v>230</v>
      </c>
      <c r="B17" s="196" t="s">
        <v>174</v>
      </c>
      <c r="C17" s="197">
        <v>100</v>
      </c>
      <c r="D17" s="198">
        <v>277.16967948851345</v>
      </c>
      <c r="E17" s="198">
        <v>254.41634006925835</v>
      </c>
      <c r="F17" s="198">
        <v>-22.7533394192551</v>
      </c>
      <c r="G17" s="199">
        <v>-8.209173334270876</v>
      </c>
      <c r="H17" s="38"/>
    </row>
    <row r="18" spans="1:8" ht="12.75">
      <c r="A18" s="200" t="s">
        <v>231</v>
      </c>
      <c r="B18" s="191" t="s">
        <v>227</v>
      </c>
      <c r="C18" s="182">
        <v>55.01</v>
      </c>
      <c r="D18" s="180">
        <v>258.5329550700942</v>
      </c>
      <c r="E18" s="180">
        <v>216.96635012096678</v>
      </c>
      <c r="F18" s="180">
        <v>-41.566604949127424</v>
      </c>
      <c r="G18" s="181">
        <v>-16.077874844952657</v>
      </c>
      <c r="H18" s="38"/>
    </row>
    <row r="19" spans="1:8" ht="12.75">
      <c r="A19" s="200" t="s">
        <v>232</v>
      </c>
      <c r="B19" s="191" t="s">
        <v>225</v>
      </c>
      <c r="C19" s="182">
        <v>12.27</v>
      </c>
      <c r="D19" s="180">
        <v>172.50236441321272</v>
      </c>
      <c r="E19" s="180">
        <v>172.50236441321272</v>
      </c>
      <c r="F19" s="180">
        <v>0</v>
      </c>
      <c r="G19" s="181">
        <v>0</v>
      </c>
      <c r="H19" s="38"/>
    </row>
    <row r="20" spans="1:8" ht="12.75">
      <c r="A20" s="200"/>
      <c r="B20" s="201" t="s">
        <v>182</v>
      </c>
      <c r="C20" s="182">
        <v>9.15</v>
      </c>
      <c r="D20" s="180">
        <v>340.3</v>
      </c>
      <c r="E20" s="180">
        <v>340.3</v>
      </c>
      <c r="F20" s="180">
        <v>0</v>
      </c>
      <c r="G20" s="181">
        <v>0</v>
      </c>
      <c r="H20" s="38"/>
    </row>
    <row r="21" spans="1:8" ht="12.75">
      <c r="A21" s="202"/>
      <c r="B21" s="203" t="s">
        <v>183</v>
      </c>
      <c r="C21" s="193">
        <v>8.94</v>
      </c>
      <c r="D21" s="194">
        <v>364.091025850983</v>
      </c>
      <c r="E21" s="194">
        <v>363.57758770618693</v>
      </c>
      <c r="F21" s="194">
        <v>-0.513438144796055</v>
      </c>
      <c r="G21" s="195">
        <v>-0.14101917057582122</v>
      </c>
      <c r="H21" s="38"/>
    </row>
    <row r="22" spans="1:8" ht="25.5" customHeight="1">
      <c r="A22" s="529" t="s">
        <v>233</v>
      </c>
      <c r="B22" s="530" t="s">
        <v>174</v>
      </c>
      <c r="C22" s="449">
        <v>100</v>
      </c>
      <c r="D22" s="531">
        <v>253.24290606511943</v>
      </c>
      <c r="E22" s="531">
        <v>249.52290134367584</v>
      </c>
      <c r="F22" s="531">
        <v>-3.720004721443587</v>
      </c>
      <c r="G22" s="532">
        <v>-1.468947256704998</v>
      </c>
      <c r="H22" s="38"/>
    </row>
    <row r="23" spans="1:8" ht="12.75">
      <c r="A23" s="200" t="s">
        <v>231</v>
      </c>
      <c r="B23" s="201" t="s">
        <v>177</v>
      </c>
      <c r="C23" s="182">
        <v>72.09</v>
      </c>
      <c r="D23" s="180">
        <v>272.06778320454316</v>
      </c>
      <c r="E23" s="180">
        <v>269.99682249596515</v>
      </c>
      <c r="F23" s="180">
        <v>-2.0709607085780135</v>
      </c>
      <c r="G23" s="181">
        <v>-0.7611929219201399</v>
      </c>
      <c r="H23" s="38"/>
    </row>
    <row r="24" spans="1:8" ht="13.5" customHeight="1">
      <c r="A24" s="391" t="s">
        <v>232</v>
      </c>
      <c r="B24" s="191" t="s">
        <v>227</v>
      </c>
      <c r="C24" s="182">
        <v>16.03</v>
      </c>
      <c r="D24" s="180">
        <v>227.204231393429</v>
      </c>
      <c r="E24" s="180">
        <v>201.69154113310515</v>
      </c>
      <c r="F24" s="180">
        <v>-25.512690260323865</v>
      </c>
      <c r="G24" s="181">
        <v>-11.228967921880754</v>
      </c>
      <c r="H24" s="38"/>
    </row>
    <row r="25" spans="1:8" ht="12.75">
      <c r="A25" s="202"/>
      <c r="B25" s="203" t="s">
        <v>183</v>
      </c>
      <c r="C25" s="193">
        <v>9.67</v>
      </c>
      <c r="D25" s="194">
        <v>192.31382279966994</v>
      </c>
      <c r="E25" s="194">
        <v>209.1870096457427</v>
      </c>
      <c r="F25" s="194">
        <v>16.87318684607277</v>
      </c>
      <c r="G25" s="195">
        <v>8.773777464581569</v>
      </c>
      <c r="H25" s="38"/>
    </row>
    <row r="26" spans="1:8" ht="25.5" customHeight="1">
      <c r="A26" s="535" t="s">
        <v>234</v>
      </c>
      <c r="B26" s="536" t="s">
        <v>174</v>
      </c>
      <c r="C26" s="186">
        <v>100</v>
      </c>
      <c r="D26" s="187">
        <v>136.97065236971073</v>
      </c>
      <c r="E26" s="187">
        <v>130.86826389827246</v>
      </c>
      <c r="F26" s="187">
        <v>-6.102388471438275</v>
      </c>
      <c r="G26" s="450">
        <v>-4.455252541958205</v>
      </c>
      <c r="H26" s="38"/>
    </row>
    <row r="27" spans="1:8" ht="12.75">
      <c r="A27" s="200" t="s">
        <v>235</v>
      </c>
      <c r="B27" s="201" t="s">
        <v>225</v>
      </c>
      <c r="C27" s="182">
        <v>36.55</v>
      </c>
      <c r="D27" s="180">
        <v>99.05963490150805</v>
      </c>
      <c r="E27" s="180">
        <v>100.49113318631004</v>
      </c>
      <c r="F27" s="180">
        <v>1.4314982848019895</v>
      </c>
      <c r="G27" s="181">
        <v>1.4450873821867851</v>
      </c>
      <c r="H27" s="38"/>
    </row>
    <row r="28" spans="1:8" ht="12.75">
      <c r="A28" s="200" t="s">
        <v>226</v>
      </c>
      <c r="B28" s="201" t="s">
        <v>236</v>
      </c>
      <c r="C28" s="182">
        <v>17.47</v>
      </c>
      <c r="D28" s="180">
        <v>152.7</v>
      </c>
      <c r="E28" s="180">
        <v>152.7</v>
      </c>
      <c r="F28" s="180">
        <v>0</v>
      </c>
      <c r="G28" s="181">
        <v>0</v>
      </c>
      <c r="H28" s="38"/>
    </row>
    <row r="29" spans="1:8" ht="9.75" customHeight="1">
      <c r="A29" s="200"/>
      <c r="B29" s="191" t="s">
        <v>237</v>
      </c>
      <c r="C29" s="182">
        <v>15.45</v>
      </c>
      <c r="D29" s="180">
        <v>222.03</v>
      </c>
      <c r="E29" s="180">
        <v>166.14799999999997</v>
      </c>
      <c r="F29" s="180">
        <v>-55.88200000000003</v>
      </c>
      <c r="G29" s="181">
        <v>-25.1686709003288</v>
      </c>
      <c r="H29" s="38"/>
    </row>
    <row r="30" spans="1:8" ht="12.75">
      <c r="A30" s="202"/>
      <c r="B30" s="203" t="s">
        <v>192</v>
      </c>
      <c r="C30" s="193">
        <v>8.65</v>
      </c>
      <c r="D30" s="194">
        <v>198.2070399213468</v>
      </c>
      <c r="E30" s="194">
        <v>226.3976674116767</v>
      </c>
      <c r="F30" s="194">
        <v>28.190627490329916</v>
      </c>
      <c r="G30" s="195">
        <v>14.222818473812342</v>
      </c>
      <c r="H30" s="38"/>
    </row>
    <row r="31" spans="1:8" ht="25.5" customHeight="1">
      <c r="A31" s="391" t="s">
        <v>185</v>
      </c>
      <c r="B31" s="232" t="s">
        <v>174</v>
      </c>
      <c r="C31" s="186">
        <v>100</v>
      </c>
      <c r="D31" s="187">
        <v>49.27791459183223</v>
      </c>
      <c r="E31" s="187">
        <v>44.11298018316331</v>
      </c>
      <c r="F31" s="187">
        <v>-5.16493440866892</v>
      </c>
      <c r="G31" s="188">
        <v>-10.481235765453848</v>
      </c>
      <c r="H31" s="38"/>
    </row>
    <row r="32" spans="1:8" ht="12.75">
      <c r="A32" s="200" t="s">
        <v>232</v>
      </c>
      <c r="B32" s="201" t="s">
        <v>225</v>
      </c>
      <c r="C32" s="182">
        <v>50.59</v>
      </c>
      <c r="D32" s="180">
        <v>48.629930373650936</v>
      </c>
      <c r="E32" s="180">
        <v>49.87716994041098</v>
      </c>
      <c r="F32" s="180">
        <v>1.2472395667600438</v>
      </c>
      <c r="G32" s="181">
        <v>2.5647570481323023</v>
      </c>
      <c r="H32" s="38"/>
    </row>
    <row r="33" spans="1:8" ht="12.75">
      <c r="A33" s="200"/>
      <c r="B33" s="191" t="s">
        <v>181</v>
      </c>
      <c r="C33" s="182">
        <v>16.3</v>
      </c>
      <c r="D33" s="180">
        <v>69.36585416416995</v>
      </c>
      <c r="E33" s="180">
        <v>43.54471527861001</v>
      </c>
      <c r="F33" s="180">
        <v>-25.821138885559932</v>
      </c>
      <c r="G33" s="181">
        <v>-37.22456703906274</v>
      </c>
      <c r="H33" s="38"/>
    </row>
    <row r="34" spans="1:8" ht="13.5" thickBot="1">
      <c r="A34" s="210"/>
      <c r="B34" s="388" t="s">
        <v>238</v>
      </c>
      <c r="C34" s="222">
        <v>11.92</v>
      </c>
      <c r="D34" s="174">
        <v>33.60248487977246</v>
      </c>
      <c r="E34" s="174">
        <v>23.475647908607776</v>
      </c>
      <c r="F34" s="174">
        <v>-10.126836971164686</v>
      </c>
      <c r="G34" s="223">
        <v>-30.13716696071097</v>
      </c>
      <c r="H34" s="38"/>
    </row>
    <row r="35" spans="1:8" ht="12.75" customHeight="1" hidden="1">
      <c r="A35" s="45"/>
      <c r="B35" s="45" t="s">
        <v>177</v>
      </c>
      <c r="C35" s="30">
        <v>9.07</v>
      </c>
      <c r="D35" s="31">
        <v>51.789420075623795</v>
      </c>
      <c r="E35" s="32">
        <v>51.274157452477034</v>
      </c>
      <c r="F35" s="32">
        <v>-0.5152626231467607</v>
      </c>
      <c r="G35" s="32">
        <v>-0.9949186965105333</v>
      </c>
      <c r="H35" s="31">
        <v>2.1387468189233294</v>
      </c>
    </row>
    <row r="36" spans="1:8" ht="12.75" customHeight="1" hidden="1">
      <c r="A36" s="45"/>
      <c r="B36" s="45"/>
      <c r="C36" s="30"/>
      <c r="D36" s="31"/>
      <c r="E36" s="32"/>
      <c r="F36" s="32"/>
      <c r="G36" s="32"/>
      <c r="H36" s="31">
        <v>13.285374890799062</v>
      </c>
    </row>
    <row r="37" spans="1:8" ht="12.75" customHeight="1" hidden="1">
      <c r="A37" s="45"/>
      <c r="B37" s="45"/>
      <c r="C37" s="45"/>
      <c r="D37" s="31"/>
      <c r="E37" s="32"/>
      <c r="F37" s="32"/>
      <c r="G37" s="32"/>
      <c r="H37" s="31">
        <v>12.306862311244387</v>
      </c>
    </row>
    <row r="38" spans="1:8" ht="12.75" hidden="1">
      <c r="A38" s="45"/>
      <c r="B38" s="45"/>
      <c r="C38" s="45"/>
      <c r="D38" s="31"/>
      <c r="E38" s="32"/>
      <c r="F38" s="32"/>
      <c r="G38" s="32"/>
      <c r="H38" s="31">
        <v>12.353432989690726</v>
      </c>
    </row>
    <row r="39" spans="1:8" ht="12.75" hidden="1">
      <c r="A39" s="45"/>
      <c r="B39" s="45"/>
      <c r="C39" s="45"/>
      <c r="D39" s="31"/>
      <c r="E39" s="32"/>
      <c r="F39" s="32"/>
      <c r="G39" s="32"/>
      <c r="H39" s="31">
        <v>1.9865993975903575</v>
      </c>
    </row>
    <row r="40" spans="1:8" ht="12.75" hidden="1">
      <c r="A40" s="45"/>
      <c r="B40" s="45"/>
      <c r="C40" s="45"/>
      <c r="D40" s="31"/>
      <c r="E40" s="32"/>
      <c r="F40" s="32"/>
      <c r="G40" s="32"/>
      <c r="H40" s="31">
        <v>6.112644108349886</v>
      </c>
    </row>
    <row r="41" spans="1:8" ht="12.75" hidden="1">
      <c r="A41" s="45"/>
      <c r="B41" s="45"/>
      <c r="C41" s="45"/>
      <c r="D41" s="31"/>
      <c r="E41" s="32"/>
      <c r="F41" s="32"/>
      <c r="G41" s="32"/>
      <c r="H41" s="31">
        <v>1.5512407980767489</v>
      </c>
    </row>
    <row r="42" spans="1:8" ht="12.75" hidden="1">
      <c r="A42" s="45"/>
      <c r="B42" s="45"/>
      <c r="C42" s="45"/>
      <c r="D42" s="31"/>
      <c r="E42" s="32"/>
      <c r="F42" s="32"/>
      <c r="G42" s="32"/>
      <c r="H42" s="31">
        <v>-0.16840000000000024</v>
      </c>
    </row>
    <row r="43" spans="1:8" ht="12.75" hidden="1">
      <c r="A43" s="45"/>
      <c r="B43" s="45"/>
      <c r="C43" s="45"/>
      <c r="D43" s="31"/>
      <c r="E43" s="32"/>
      <c r="F43" s="32"/>
      <c r="G43" s="32"/>
      <c r="H43" s="31">
        <v>4.723205579399134</v>
      </c>
    </row>
    <row r="44" spans="1:7" ht="12.75">
      <c r="A44" s="45"/>
      <c r="B44" s="45"/>
      <c r="C44" s="45"/>
      <c r="D44" s="33"/>
      <c r="E44" s="34"/>
      <c r="F44" s="50"/>
      <c r="G44" s="45"/>
    </row>
    <row r="45" spans="1:7" ht="12.75">
      <c r="A45" s="45"/>
      <c r="B45" s="45"/>
      <c r="C45" s="45"/>
      <c r="D45" s="33"/>
      <c r="E45" s="50"/>
      <c r="F45" s="50"/>
      <c r="G45" s="45"/>
    </row>
    <row r="46" spans="1:7" ht="12.75">
      <c r="A46" s="45"/>
      <c r="B46" s="45"/>
      <c r="C46" s="45"/>
      <c r="D46" s="33"/>
      <c r="E46" s="50"/>
      <c r="F46" s="50"/>
      <c r="G46" s="45"/>
    </row>
    <row r="47" spans="1:7" ht="12.75">
      <c r="A47" s="45"/>
      <c r="B47" s="45"/>
      <c r="C47" s="45"/>
      <c r="D47" s="33"/>
      <c r="E47" s="50"/>
      <c r="F47" s="50"/>
      <c r="G47" s="45"/>
    </row>
    <row r="48" spans="1:7" ht="12.75">
      <c r="A48" s="45"/>
      <c r="B48" s="45"/>
      <c r="C48" s="45"/>
      <c r="D48" s="33"/>
      <c r="E48" s="50"/>
      <c r="F48" s="50"/>
      <c r="G48" s="45"/>
    </row>
    <row r="49" spans="1:7" ht="12.75">
      <c r="A49" s="45"/>
      <c r="B49" s="45"/>
      <c r="C49" s="45"/>
      <c r="D49" s="33"/>
      <c r="E49" s="50"/>
      <c r="F49" s="50"/>
      <c r="G49" s="45"/>
    </row>
    <row r="50" spans="1:7" ht="12.75">
      <c r="A50" s="45"/>
      <c r="B50" s="45"/>
      <c r="C50" s="45"/>
      <c r="D50" s="33"/>
      <c r="E50" s="50"/>
      <c r="F50" s="50"/>
      <c r="G50" s="45"/>
    </row>
    <row r="51" spans="1:7" ht="12.75">
      <c r="A51" s="45"/>
      <c r="B51" s="45"/>
      <c r="C51" s="45"/>
      <c r="D51" s="33"/>
      <c r="E51" s="50"/>
      <c r="F51" s="50"/>
      <c r="G51" s="45"/>
    </row>
    <row r="52" spans="1:7" ht="12.75">
      <c r="A52" s="45"/>
      <c r="B52" s="45"/>
      <c r="C52" s="45"/>
      <c r="D52" s="33"/>
      <c r="E52" s="50"/>
      <c r="F52" s="50"/>
      <c r="G52" s="45"/>
    </row>
    <row r="53" spans="4:6" ht="12.75">
      <c r="D53" s="35"/>
      <c r="E53" s="51"/>
      <c r="F53" s="51"/>
    </row>
    <row r="54" spans="4:6" ht="12.75">
      <c r="D54" s="35"/>
      <c r="E54" s="51"/>
      <c r="F54" s="51"/>
    </row>
    <row r="55" spans="4:6" ht="12.75">
      <c r="D55" s="35"/>
      <c r="E55" s="51"/>
      <c r="F55" s="51"/>
    </row>
    <row r="56" spans="4:6" ht="12.75">
      <c r="D56" s="35"/>
      <c r="E56" s="51"/>
      <c r="F56" s="51"/>
    </row>
    <row r="57" spans="4:6" ht="12.75">
      <c r="D57" s="35"/>
      <c r="E57" s="51"/>
      <c r="F57" s="51"/>
    </row>
    <row r="58" spans="4:6" ht="12.75">
      <c r="D58" s="35"/>
      <c r="E58" s="51"/>
      <c r="F58" s="51"/>
    </row>
    <row r="59" spans="4:6" ht="12.75">
      <c r="D59" s="35"/>
      <c r="E59" s="51"/>
      <c r="F59" s="51"/>
    </row>
    <row r="60" spans="5:6" ht="12.75">
      <c r="E60" s="51"/>
      <c r="F60" s="51"/>
    </row>
    <row r="61" spans="5:6" ht="12.75">
      <c r="E61" s="51"/>
      <c r="F61" s="51"/>
    </row>
    <row r="62" spans="5:6" ht="12.75">
      <c r="E62" s="51"/>
      <c r="F62" s="51"/>
    </row>
    <row r="63" spans="5:6" ht="12.75">
      <c r="E63" s="51"/>
      <c r="F63" s="51"/>
    </row>
    <row r="64" spans="5:6" ht="12.75">
      <c r="E64" s="51"/>
      <c r="F64" s="51"/>
    </row>
    <row r="65" spans="5:6" ht="12.75">
      <c r="E65" s="51"/>
      <c r="F65" s="51"/>
    </row>
    <row r="66" spans="5:6" ht="12.75">
      <c r="E66" s="51"/>
      <c r="F66" s="51"/>
    </row>
    <row r="67" spans="5:6" ht="12.75">
      <c r="E67" s="51"/>
      <c r="F67" s="51"/>
    </row>
    <row r="68" spans="5:6" ht="12.75">
      <c r="E68" s="51"/>
      <c r="F68" s="51"/>
    </row>
    <row r="69" spans="5:6" ht="12.75">
      <c r="E69" s="51"/>
      <c r="F69" s="51"/>
    </row>
    <row r="70" spans="5:6" ht="12.75">
      <c r="E70" s="51"/>
      <c r="F70" s="51"/>
    </row>
    <row r="71" spans="5:6" ht="12.75">
      <c r="E71" s="51"/>
      <c r="F71" s="51"/>
    </row>
    <row r="72" spans="5:6" ht="12.75">
      <c r="E72" s="51"/>
      <c r="F72" s="51"/>
    </row>
    <row r="73" spans="5:6" ht="12.75">
      <c r="E73" s="51"/>
      <c r="F73" s="51"/>
    </row>
    <row r="74" spans="5:6" ht="12.75">
      <c r="E74" s="51"/>
      <c r="F74" s="51"/>
    </row>
    <row r="75" spans="5:6" ht="12.75">
      <c r="E75" s="51"/>
      <c r="F75" s="51"/>
    </row>
    <row r="76" spans="5:6" ht="12.75">
      <c r="E76" s="51"/>
      <c r="F76" s="51"/>
    </row>
    <row r="77" spans="5:6" ht="12.75">
      <c r="E77" s="51"/>
      <c r="F77" s="51"/>
    </row>
    <row r="78" spans="5:6" ht="12.75">
      <c r="E78" s="51"/>
      <c r="F78" s="51"/>
    </row>
    <row r="79" spans="5:6" ht="12.75">
      <c r="E79" s="51"/>
      <c r="F79" s="51"/>
    </row>
    <row r="80" spans="5:6" ht="12.75">
      <c r="E80" s="51"/>
      <c r="F80" s="51"/>
    </row>
    <row r="81" spans="5:6" ht="12.75">
      <c r="E81" s="51"/>
      <c r="F81" s="51"/>
    </row>
    <row r="82" spans="5:6" ht="12.75">
      <c r="E82" s="51"/>
      <c r="F82" s="51"/>
    </row>
    <row r="83" spans="5:6" ht="12.75">
      <c r="E83" s="51"/>
      <c r="F83" s="51"/>
    </row>
    <row r="84" spans="5:6" ht="12.75">
      <c r="E84" s="51"/>
      <c r="F84" s="51"/>
    </row>
    <row r="85" spans="5:6" ht="12.75">
      <c r="E85" s="51"/>
      <c r="F85" s="51"/>
    </row>
    <row r="86" spans="5:6" ht="12.75">
      <c r="E86" s="51"/>
      <c r="F86" s="51"/>
    </row>
    <row r="87" spans="5:6" ht="12.75">
      <c r="E87" s="51"/>
      <c r="F87" s="51"/>
    </row>
    <row r="88" spans="5:6" ht="12.75">
      <c r="E88" s="51"/>
      <c r="F88" s="51"/>
    </row>
    <row r="89" spans="5:6" ht="12.75">
      <c r="E89" s="51"/>
      <c r="F89" s="51"/>
    </row>
    <row r="90" spans="5:6" ht="12.75">
      <c r="E90" s="51"/>
      <c r="F90" s="51"/>
    </row>
    <row r="91" spans="5:6" ht="12.75">
      <c r="E91" s="51"/>
      <c r="F91" s="51"/>
    </row>
    <row r="92" spans="5:6" ht="12.75">
      <c r="E92" s="51"/>
      <c r="F92" s="51"/>
    </row>
    <row r="93" spans="5:6" ht="12.75">
      <c r="E93" s="51"/>
      <c r="F93" s="51"/>
    </row>
    <row r="94" spans="5:6" ht="12.75">
      <c r="E94" s="51"/>
      <c r="F94" s="51"/>
    </row>
    <row r="95" spans="5:6" ht="12.75">
      <c r="E95" s="51"/>
      <c r="F95" s="51"/>
    </row>
    <row r="96" spans="5:6" ht="12.75">
      <c r="E96" s="51"/>
      <c r="F96" s="51"/>
    </row>
    <row r="97" spans="5:6" ht="12.75">
      <c r="E97" s="51"/>
      <c r="F97" s="51"/>
    </row>
    <row r="98" spans="5:6" ht="12.75">
      <c r="E98" s="51"/>
      <c r="F98" s="51"/>
    </row>
    <row r="99" spans="5:6" ht="12.75">
      <c r="E99" s="51"/>
      <c r="F99" s="51"/>
    </row>
    <row r="100" spans="5:6" ht="12.75">
      <c r="E100" s="51"/>
      <c r="F100" s="51"/>
    </row>
    <row r="101" spans="5:6" ht="12.75">
      <c r="E101" s="51"/>
      <c r="F101" s="51"/>
    </row>
    <row r="102" spans="5:6" ht="12.75">
      <c r="E102" s="51"/>
      <c r="F102" s="51"/>
    </row>
    <row r="103" spans="5:6" ht="12.75">
      <c r="E103" s="51"/>
      <c r="F103" s="51"/>
    </row>
    <row r="104" spans="5:6" ht="12.75">
      <c r="E104" s="51"/>
      <c r="F104" s="51"/>
    </row>
    <row r="105" spans="5:6" ht="12.75">
      <c r="E105" s="51"/>
      <c r="F105" s="51"/>
    </row>
    <row r="106" spans="5:6" ht="12.75">
      <c r="E106" s="51"/>
      <c r="F106" s="51"/>
    </row>
    <row r="107" spans="5:6" ht="12.75">
      <c r="E107" s="51"/>
      <c r="F107" s="51"/>
    </row>
    <row r="108" spans="5:6" ht="12.75">
      <c r="E108" s="51"/>
      <c r="F108" s="51"/>
    </row>
    <row r="109" spans="5:6" ht="12.75">
      <c r="E109" s="51"/>
      <c r="F109" s="51"/>
    </row>
    <row r="110" spans="5:6" ht="12.75">
      <c r="E110" s="51"/>
      <c r="F110" s="51"/>
    </row>
    <row r="111" spans="5:6" ht="12.75">
      <c r="E111" s="51"/>
      <c r="F111" s="51"/>
    </row>
    <row r="112" spans="5:6" ht="12.75">
      <c r="E112" s="51"/>
      <c r="F112" s="51"/>
    </row>
    <row r="113" spans="5:6" ht="12.75">
      <c r="E113" s="51"/>
      <c r="F113" s="51"/>
    </row>
    <row r="114" spans="5:6" ht="12.75">
      <c r="E114" s="51"/>
      <c r="F114" s="51"/>
    </row>
    <row r="115" spans="5:6" ht="12.75">
      <c r="E115" s="51"/>
      <c r="F115" s="51"/>
    </row>
    <row r="116" spans="5:6" ht="12.75">
      <c r="E116" s="51"/>
      <c r="F116" s="51"/>
    </row>
    <row r="117" spans="5:6" ht="12.75">
      <c r="E117" s="51"/>
      <c r="F117" s="51"/>
    </row>
    <row r="118" spans="5:6" ht="12.75">
      <c r="E118" s="51"/>
      <c r="F118" s="51"/>
    </row>
    <row r="119" spans="5:6" ht="12.75">
      <c r="E119" s="51"/>
      <c r="F119" s="51"/>
    </row>
    <row r="120" spans="5:6" ht="12.75">
      <c r="E120" s="51"/>
      <c r="F120" s="51"/>
    </row>
    <row r="121" spans="5:6" ht="12.75">
      <c r="E121" s="51"/>
      <c r="F121" s="51"/>
    </row>
    <row r="122" spans="5:6" ht="12.75">
      <c r="E122" s="51"/>
      <c r="F122" s="51"/>
    </row>
    <row r="123" spans="5:6" ht="12.75">
      <c r="E123" s="51"/>
      <c r="F123" s="51"/>
    </row>
    <row r="124" spans="5:6" ht="12.75">
      <c r="E124" s="51"/>
      <c r="F124" s="51"/>
    </row>
    <row r="125" spans="5:6" ht="12.75">
      <c r="E125" s="51"/>
      <c r="F125" s="51"/>
    </row>
    <row r="126" spans="5:6" ht="12.75">
      <c r="E126" s="51"/>
      <c r="F126" s="51"/>
    </row>
    <row r="127" spans="5:6" ht="12.75">
      <c r="E127" s="51"/>
      <c r="F127" s="51"/>
    </row>
    <row r="128" spans="5:6" ht="12.75">
      <c r="E128" s="51"/>
      <c r="F128" s="51"/>
    </row>
    <row r="129" spans="5:6" ht="12.75">
      <c r="E129" s="51"/>
      <c r="F129" s="51"/>
    </row>
    <row r="130" spans="5:6" ht="12.75">
      <c r="E130" s="51"/>
      <c r="F130" s="51"/>
    </row>
    <row r="131" spans="5:6" ht="12.75">
      <c r="E131" s="51"/>
      <c r="F131" s="51"/>
    </row>
    <row r="132" spans="5:6" ht="12.75">
      <c r="E132" s="51"/>
      <c r="F132" s="51"/>
    </row>
    <row r="133" spans="5:6" ht="12.75">
      <c r="E133" s="51"/>
      <c r="F133" s="51"/>
    </row>
    <row r="134" spans="5:6" ht="12.75">
      <c r="E134" s="51"/>
      <c r="F134" s="51"/>
    </row>
    <row r="135" spans="5:6" ht="12.75">
      <c r="E135" s="51"/>
      <c r="F135" s="51"/>
    </row>
    <row r="136" spans="5:6" ht="12.75">
      <c r="E136" s="51"/>
      <c r="F136" s="51"/>
    </row>
    <row r="137" spans="5:6" ht="12.75">
      <c r="E137" s="51"/>
      <c r="F137" s="51"/>
    </row>
    <row r="138" spans="5:6" ht="12.75">
      <c r="E138" s="51"/>
      <c r="F138" s="51"/>
    </row>
    <row r="139" spans="5:6" ht="12.75">
      <c r="E139" s="51"/>
      <c r="F139" s="51"/>
    </row>
    <row r="140" spans="5:6" ht="12.75">
      <c r="E140" s="51"/>
      <c r="F140" s="51"/>
    </row>
    <row r="141" spans="5:6" ht="12.75">
      <c r="E141" s="51"/>
      <c r="F141" s="51"/>
    </row>
    <row r="142" spans="5:6" ht="12.75">
      <c r="E142" s="51"/>
      <c r="F142" s="51"/>
    </row>
    <row r="143" spans="5:6" ht="12.75">
      <c r="E143" s="51"/>
      <c r="F143" s="51"/>
    </row>
    <row r="144" spans="5:6" ht="12.75">
      <c r="E144" s="51"/>
      <c r="F144" s="51"/>
    </row>
    <row r="145" spans="5:6" ht="12.75">
      <c r="E145" s="51"/>
      <c r="F145" s="51"/>
    </row>
    <row r="146" spans="5:6" ht="12.75">
      <c r="E146" s="51"/>
      <c r="F146" s="51"/>
    </row>
    <row r="147" spans="5:6" ht="12.75">
      <c r="E147" s="51"/>
      <c r="F147" s="51"/>
    </row>
    <row r="148" spans="5:6" ht="12.75">
      <c r="E148" s="51"/>
      <c r="F148" s="51"/>
    </row>
    <row r="149" spans="5:6" ht="12.75">
      <c r="E149" s="51"/>
      <c r="F149" s="51"/>
    </row>
    <row r="150" spans="5:6" ht="12.75">
      <c r="E150" s="51"/>
      <c r="F150" s="51"/>
    </row>
    <row r="151" spans="5:6" ht="12.75">
      <c r="E151" s="51"/>
      <c r="F151" s="51"/>
    </row>
    <row r="152" spans="5:6" ht="12.75">
      <c r="E152" s="51"/>
      <c r="F152" s="51"/>
    </row>
    <row r="153" spans="5:6" ht="12.75">
      <c r="E153" s="51"/>
      <c r="F153" s="51"/>
    </row>
    <row r="154" spans="5:6" ht="12.75">
      <c r="E154" s="51"/>
      <c r="F154" s="51"/>
    </row>
    <row r="155" spans="5:6" ht="12.75">
      <c r="E155" s="51"/>
      <c r="F155" s="51"/>
    </row>
    <row r="156" spans="5:6" ht="12.75">
      <c r="E156" s="51"/>
      <c r="F156" s="51"/>
    </row>
    <row r="157" spans="5:6" ht="12.75">
      <c r="E157" s="51"/>
      <c r="F157" s="51"/>
    </row>
    <row r="158" spans="5:6" ht="12.75">
      <c r="E158" s="51"/>
      <c r="F158" s="51"/>
    </row>
    <row r="159" spans="5:6" ht="12.75">
      <c r="E159" s="51"/>
      <c r="F159" s="51"/>
    </row>
    <row r="160" spans="5:6" ht="12.75">
      <c r="E160" s="51"/>
      <c r="F160" s="51"/>
    </row>
    <row r="161" spans="5:6" ht="12.75">
      <c r="E161" s="51"/>
      <c r="F161" s="51"/>
    </row>
    <row r="162" spans="5:6" ht="12.75">
      <c r="E162" s="51"/>
      <c r="F162" s="51"/>
    </row>
    <row r="163" spans="5:6" ht="12.75">
      <c r="E163" s="51"/>
      <c r="F163" s="51"/>
    </row>
    <row r="164" spans="5:6" ht="12.75">
      <c r="E164" s="51"/>
      <c r="F164" s="51"/>
    </row>
    <row r="165" spans="5:6" ht="12.75">
      <c r="E165" s="51"/>
      <c r="F165" s="51"/>
    </row>
    <row r="166" spans="5:6" ht="12.75">
      <c r="E166" s="51"/>
      <c r="F166" s="51"/>
    </row>
    <row r="167" spans="5:6" ht="12.75">
      <c r="E167" s="51"/>
      <c r="F167" s="51"/>
    </row>
    <row r="168" spans="5:6" ht="12.75">
      <c r="E168" s="51"/>
      <c r="F168" s="51"/>
    </row>
    <row r="169" spans="5:6" ht="12.75">
      <c r="E169" s="51"/>
      <c r="F169" s="51"/>
    </row>
    <row r="170" spans="5:6" ht="12.75">
      <c r="E170" s="51"/>
      <c r="F170" s="51"/>
    </row>
    <row r="171" spans="5:6" ht="12.75">
      <c r="E171" s="51"/>
      <c r="F171" s="51"/>
    </row>
    <row r="172" spans="5:6" ht="12.75">
      <c r="E172" s="51"/>
      <c r="F172" s="51"/>
    </row>
    <row r="173" spans="5:6" ht="12.75">
      <c r="E173" s="51"/>
      <c r="F173" s="51"/>
    </row>
    <row r="174" spans="5:6" ht="12.75">
      <c r="E174" s="51"/>
      <c r="F174" s="51"/>
    </row>
    <row r="175" spans="5:6" ht="12.75">
      <c r="E175" s="51"/>
      <c r="F175" s="51"/>
    </row>
    <row r="176" spans="5:6" ht="12.75">
      <c r="E176" s="51"/>
      <c r="F176" s="51"/>
    </row>
    <row r="177" spans="5:6" ht="12.75">
      <c r="E177" s="51"/>
      <c r="F177" s="51"/>
    </row>
    <row r="178" spans="5:6" ht="12.75">
      <c r="E178" s="51"/>
      <c r="F178" s="51"/>
    </row>
    <row r="179" spans="5:6" ht="12.75">
      <c r="E179" s="51"/>
      <c r="F179" s="51"/>
    </row>
    <row r="180" spans="5:6" ht="12.75">
      <c r="E180" s="51"/>
      <c r="F180" s="51"/>
    </row>
    <row r="181" spans="5:6" ht="12.75">
      <c r="E181" s="51"/>
      <c r="F181" s="51"/>
    </row>
    <row r="182" spans="5:6" ht="12.75">
      <c r="E182" s="51"/>
      <c r="F182" s="51"/>
    </row>
    <row r="183" spans="5:6" ht="12.75">
      <c r="E183" s="51"/>
      <c r="F183" s="51"/>
    </row>
    <row r="184" spans="5:6" ht="12.75">
      <c r="E184" s="51"/>
      <c r="F184" s="51"/>
    </row>
    <row r="185" spans="5:6" ht="12.75">
      <c r="E185" s="51"/>
      <c r="F185" s="51"/>
    </row>
    <row r="186" spans="5:6" ht="12.75">
      <c r="E186" s="51"/>
      <c r="F186" s="51"/>
    </row>
    <row r="187" spans="5:6" ht="12.75">
      <c r="E187" s="51"/>
      <c r="F187" s="51"/>
    </row>
    <row r="188" spans="5:6" ht="12.75">
      <c r="E188" s="51"/>
      <c r="F188" s="51"/>
    </row>
    <row r="189" spans="5:6" ht="12.75">
      <c r="E189" s="51"/>
      <c r="F189" s="51"/>
    </row>
    <row r="190" spans="5:6" ht="12.75">
      <c r="E190" s="51"/>
      <c r="F190" s="51"/>
    </row>
    <row r="191" spans="5:6" ht="12.75">
      <c r="E191" s="51"/>
      <c r="F191" s="51"/>
    </row>
    <row r="192" spans="5:6" ht="12.75">
      <c r="E192" s="51"/>
      <c r="F192" s="51"/>
    </row>
    <row r="193" spans="5:6" ht="12.75">
      <c r="E193" s="51"/>
      <c r="F193" s="51"/>
    </row>
    <row r="194" spans="5:6" ht="12.75">
      <c r="E194" s="51"/>
      <c r="F194" s="51"/>
    </row>
    <row r="195" spans="5:6" ht="12.75">
      <c r="E195" s="51"/>
      <c r="F195" s="51"/>
    </row>
    <row r="196" spans="5:6" ht="12.75">
      <c r="E196" s="51"/>
      <c r="F196" s="51"/>
    </row>
    <row r="197" spans="5:6" ht="12.75">
      <c r="E197" s="51"/>
      <c r="F197" s="51"/>
    </row>
    <row r="198" spans="5:6" ht="12.75">
      <c r="E198" s="51"/>
      <c r="F198" s="51"/>
    </row>
    <row r="199" spans="5:6" ht="12.75">
      <c r="E199" s="51"/>
      <c r="F199" s="51"/>
    </row>
    <row r="200" spans="5:6" ht="12.75">
      <c r="E200" s="51"/>
      <c r="F200" s="51"/>
    </row>
    <row r="201" spans="5:6" ht="12.75">
      <c r="E201" s="51"/>
      <c r="F201" s="51"/>
    </row>
    <row r="202" spans="5:6" ht="12.75">
      <c r="E202" s="51"/>
      <c r="F202" s="51"/>
    </row>
    <row r="203" spans="5:6" ht="12.75">
      <c r="E203" s="51"/>
      <c r="F203" s="51"/>
    </row>
    <row r="204" spans="5:6" ht="12.75">
      <c r="E204" s="51"/>
      <c r="F204" s="51"/>
    </row>
    <row r="205" spans="5:6" ht="12.75">
      <c r="E205" s="51"/>
      <c r="F205" s="51"/>
    </row>
    <row r="206" spans="5:6" ht="12.75">
      <c r="E206" s="51"/>
      <c r="F206" s="51"/>
    </row>
    <row r="207" spans="5:6" ht="12.75">
      <c r="E207" s="51"/>
      <c r="F207" s="51"/>
    </row>
    <row r="208" spans="5:6" ht="12.75">
      <c r="E208" s="51"/>
      <c r="F208" s="51"/>
    </row>
    <row r="209" spans="5:6" ht="12.75">
      <c r="E209" s="51"/>
      <c r="F209" s="51"/>
    </row>
    <row r="210" spans="5:6" ht="12.75">
      <c r="E210" s="51"/>
      <c r="F210" s="51"/>
    </row>
    <row r="211" spans="5:6" ht="12.75">
      <c r="E211" s="51"/>
      <c r="F211" s="51"/>
    </row>
    <row r="212" spans="5:6" ht="12.75">
      <c r="E212" s="51"/>
      <c r="F212" s="51"/>
    </row>
    <row r="213" spans="5:6" ht="12.75">
      <c r="E213" s="51"/>
      <c r="F213" s="51"/>
    </row>
    <row r="214" spans="5:6" ht="12.75">
      <c r="E214" s="51"/>
      <c r="F214" s="51"/>
    </row>
    <row r="215" spans="5:6" ht="12.75">
      <c r="E215" s="51"/>
      <c r="F215" s="51"/>
    </row>
    <row r="216" spans="5:6" ht="12.75">
      <c r="E216" s="51"/>
      <c r="F216" s="51"/>
    </row>
    <row r="217" spans="5:6" ht="12.75">
      <c r="E217" s="51"/>
      <c r="F217" s="51"/>
    </row>
    <row r="218" spans="5:6" ht="12.75">
      <c r="E218" s="51"/>
      <c r="F218" s="51"/>
    </row>
    <row r="219" spans="5:6" ht="12.75">
      <c r="E219" s="51"/>
      <c r="F219" s="51"/>
    </row>
    <row r="220" spans="5:6" ht="12.75">
      <c r="E220" s="51"/>
      <c r="F220" s="51"/>
    </row>
    <row r="221" spans="5:6" ht="12.75">
      <c r="E221" s="51"/>
      <c r="F221" s="51"/>
    </row>
    <row r="222" spans="5:6" ht="12.75">
      <c r="E222" s="51"/>
      <c r="F222" s="51"/>
    </row>
    <row r="223" spans="5:6" ht="12.75">
      <c r="E223" s="51"/>
      <c r="F223" s="51"/>
    </row>
    <row r="224" spans="5:6" ht="12.75">
      <c r="E224" s="51"/>
      <c r="F224" s="51"/>
    </row>
    <row r="225" spans="5:6" ht="12.75">
      <c r="E225" s="51"/>
      <c r="F225" s="51"/>
    </row>
    <row r="226" spans="5:6" ht="12.75">
      <c r="E226" s="51"/>
      <c r="F226" s="51"/>
    </row>
    <row r="227" spans="5:6" ht="12.75">
      <c r="E227" s="51"/>
      <c r="F227" s="51"/>
    </row>
    <row r="228" spans="5:6" ht="12.75">
      <c r="E228" s="51"/>
      <c r="F228" s="51"/>
    </row>
    <row r="229" spans="5:6" ht="12.75">
      <c r="E229" s="51"/>
      <c r="F229" s="51"/>
    </row>
    <row r="230" spans="5:6" ht="12.75">
      <c r="E230" s="51"/>
      <c r="F230" s="51"/>
    </row>
    <row r="231" spans="5:6" ht="12.75">
      <c r="E231" s="51"/>
      <c r="F231" s="51"/>
    </row>
    <row r="232" spans="5:6" ht="12.75">
      <c r="E232" s="51"/>
      <c r="F232" s="51"/>
    </row>
    <row r="233" spans="5:6" ht="12.75">
      <c r="E233" s="51"/>
      <c r="F233" s="51"/>
    </row>
    <row r="234" spans="5:6" ht="12.75">
      <c r="E234" s="51"/>
      <c r="F234" s="51"/>
    </row>
    <row r="235" spans="5:6" ht="12.75">
      <c r="E235" s="51"/>
      <c r="F235" s="51"/>
    </row>
    <row r="236" spans="5:6" ht="12.75">
      <c r="E236" s="51"/>
      <c r="F236" s="51"/>
    </row>
    <row r="237" spans="5:6" ht="12.75">
      <c r="E237" s="51"/>
      <c r="F237" s="51"/>
    </row>
    <row r="238" spans="5:6" ht="12.75">
      <c r="E238" s="51"/>
      <c r="F238" s="51"/>
    </row>
    <row r="239" spans="5:6" ht="12.75">
      <c r="E239" s="51"/>
      <c r="F239" s="51"/>
    </row>
    <row r="240" spans="5:6" ht="12.75">
      <c r="E240" s="51"/>
      <c r="F240" s="51"/>
    </row>
    <row r="241" spans="5:6" ht="12.75">
      <c r="E241" s="51"/>
      <c r="F241" s="51"/>
    </row>
    <row r="242" spans="5:6" ht="12.75">
      <c r="E242" s="51"/>
      <c r="F242" s="51"/>
    </row>
    <row r="243" spans="5:6" ht="12.75">
      <c r="E243" s="51"/>
      <c r="F243" s="51"/>
    </row>
    <row r="244" spans="5:6" ht="12.75">
      <c r="E244" s="51"/>
      <c r="F244" s="51"/>
    </row>
    <row r="245" spans="5:6" ht="12.75">
      <c r="E245" s="51"/>
      <c r="F245" s="51"/>
    </row>
    <row r="246" spans="5:6" ht="12.75">
      <c r="E246" s="51"/>
      <c r="F246" s="51"/>
    </row>
    <row r="247" spans="5:6" ht="12.75">
      <c r="E247" s="51"/>
      <c r="F247" s="51"/>
    </row>
    <row r="248" spans="5:6" ht="12.75">
      <c r="E248" s="51"/>
      <c r="F248" s="51"/>
    </row>
    <row r="249" spans="5:6" ht="12.75">
      <c r="E249" s="51"/>
      <c r="F249" s="51"/>
    </row>
    <row r="250" spans="5:6" ht="12.75">
      <c r="E250" s="51"/>
      <c r="F250" s="51"/>
    </row>
    <row r="251" spans="5:6" ht="12.75">
      <c r="E251" s="51"/>
      <c r="F251" s="51"/>
    </row>
    <row r="252" spans="5:6" ht="12.75">
      <c r="E252" s="51"/>
      <c r="F252" s="51"/>
    </row>
    <row r="253" spans="5:6" ht="12.75">
      <c r="E253" s="51"/>
      <c r="F253" s="51"/>
    </row>
    <row r="254" spans="5:6" ht="12.75">
      <c r="E254" s="51"/>
      <c r="F254" s="51"/>
    </row>
    <row r="255" spans="5:6" ht="12.75">
      <c r="E255" s="51"/>
      <c r="F255" s="51"/>
    </row>
    <row r="256" spans="5:6" ht="12.75">
      <c r="E256" s="51"/>
      <c r="F256" s="51"/>
    </row>
    <row r="257" spans="5:6" ht="12.75">
      <c r="E257" s="51"/>
      <c r="F257" s="51"/>
    </row>
    <row r="258" spans="5:6" ht="12.75">
      <c r="E258" s="51"/>
      <c r="F258" s="51"/>
    </row>
    <row r="259" spans="5:6" ht="12.75">
      <c r="E259" s="51"/>
      <c r="F259" s="51"/>
    </row>
    <row r="260" spans="5:6" ht="12.75">
      <c r="E260" s="51"/>
      <c r="F260" s="51"/>
    </row>
    <row r="261" spans="5:6" ht="12.75">
      <c r="E261" s="51"/>
      <c r="F261" s="51"/>
    </row>
    <row r="262" spans="5:6" ht="12.75">
      <c r="E262" s="51"/>
      <c r="F262" s="51"/>
    </row>
    <row r="263" spans="5:6" ht="12.75">
      <c r="E263" s="51"/>
      <c r="F263" s="51"/>
    </row>
    <row r="264" spans="5:6" ht="12.75">
      <c r="E264" s="51"/>
      <c r="F264" s="51"/>
    </row>
    <row r="265" spans="5:6" ht="12.75">
      <c r="E265" s="51"/>
      <c r="F265" s="51"/>
    </row>
    <row r="266" spans="5:6" ht="12.75">
      <c r="E266" s="51"/>
      <c r="F266" s="51"/>
    </row>
    <row r="267" spans="5:6" ht="12.75">
      <c r="E267" s="51"/>
      <c r="F267" s="51"/>
    </row>
    <row r="268" spans="5:6" ht="12.75">
      <c r="E268" s="51"/>
      <c r="F268" s="51"/>
    </row>
    <row r="269" spans="5:6" ht="12.75">
      <c r="E269" s="51"/>
      <c r="F269" s="51"/>
    </row>
    <row r="270" spans="5:6" ht="12.75">
      <c r="E270" s="51"/>
      <c r="F270" s="51"/>
    </row>
    <row r="271" spans="5:6" ht="12.75">
      <c r="E271" s="51"/>
      <c r="F271" s="51"/>
    </row>
    <row r="272" spans="5:6" ht="12.75">
      <c r="E272" s="51"/>
      <c r="F272" s="51"/>
    </row>
    <row r="273" spans="5:6" ht="12.75">
      <c r="E273" s="51"/>
      <c r="F273" s="51"/>
    </row>
    <row r="274" spans="5:6" ht="12.75">
      <c r="E274" s="51"/>
      <c r="F274" s="51"/>
    </row>
    <row r="275" spans="5:6" ht="12.75">
      <c r="E275" s="51"/>
      <c r="F275" s="51"/>
    </row>
    <row r="276" spans="5:6" ht="12.75">
      <c r="E276" s="51"/>
      <c r="F276" s="51"/>
    </row>
    <row r="277" spans="5:6" ht="12.75">
      <c r="E277" s="51"/>
      <c r="F277" s="51"/>
    </row>
    <row r="278" spans="5:6" ht="12.75">
      <c r="E278" s="51"/>
      <c r="F278" s="51"/>
    </row>
  </sheetData>
  <mergeCells count="6">
    <mergeCell ref="F5:G5"/>
    <mergeCell ref="A2:F2"/>
    <mergeCell ref="A1:G1"/>
    <mergeCell ref="A3:G3"/>
    <mergeCell ref="B5:B6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5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N280"/>
  <sheetViews>
    <sheetView view="pageBreakPreview" zoomScale="75" zoomScaleNormal="75" zoomScaleSheetLayoutView="75" workbookViewId="0" topLeftCell="A16">
      <selection activeCell="C20" sqref="C20"/>
    </sheetView>
  </sheetViews>
  <sheetFormatPr defaultColWidth="11.421875" defaultRowHeight="12.75"/>
  <cols>
    <col min="1" max="1" width="40.7109375" style="37" customWidth="1"/>
    <col min="2" max="8" width="11.28125" style="37" customWidth="1"/>
    <col min="9" max="40" width="8.7109375" style="37" customWidth="1"/>
    <col min="41" max="16384" width="11.421875" style="37" customWidth="1"/>
  </cols>
  <sheetData>
    <row r="1" spans="1:10" s="52" customFormat="1" ht="18" customHeight="1">
      <c r="A1" s="846" t="s">
        <v>533</v>
      </c>
      <c r="B1" s="846"/>
      <c r="C1" s="846"/>
      <c r="D1" s="846"/>
      <c r="E1" s="846"/>
      <c r="F1" s="846"/>
      <c r="G1" s="846"/>
      <c r="H1" s="846"/>
      <c r="I1" s="846"/>
      <c r="J1" s="846"/>
    </row>
    <row r="2" spans="1:2" s="52" customFormat="1" ht="18" customHeight="1">
      <c r="A2" s="845"/>
      <c r="B2" s="845"/>
    </row>
    <row r="3" spans="1:11" ht="15">
      <c r="A3" s="824" t="s">
        <v>643</v>
      </c>
      <c r="B3" s="824"/>
      <c r="C3" s="824"/>
      <c r="D3" s="824"/>
      <c r="E3" s="824"/>
      <c r="F3" s="824"/>
      <c r="G3" s="824"/>
      <c r="H3" s="824"/>
      <c r="I3" s="824"/>
      <c r="J3" s="824"/>
      <c r="K3" s="445"/>
    </row>
    <row r="4" spans="1:8" ht="13.5" thickBot="1">
      <c r="A4" s="204"/>
      <c r="B4" s="173"/>
      <c r="C4" s="173"/>
      <c r="D4" s="204"/>
      <c r="E4" s="204"/>
      <c r="F4" s="204"/>
      <c r="G4" s="204"/>
      <c r="H4" s="204"/>
    </row>
    <row r="5" spans="1:40" ht="23.25" customHeight="1" thickBot="1">
      <c r="A5" s="674" t="s">
        <v>538</v>
      </c>
      <c r="B5" s="454">
        <v>2004</v>
      </c>
      <c r="C5" s="454">
        <v>2005</v>
      </c>
      <c r="D5" s="454">
        <v>2006</v>
      </c>
      <c r="E5" s="678">
        <v>2007</v>
      </c>
      <c r="F5" s="678">
        <v>2008</v>
      </c>
      <c r="G5" s="678">
        <v>2009</v>
      </c>
      <c r="H5" s="679">
        <v>2010</v>
      </c>
      <c r="I5" s="679">
        <v>2011</v>
      </c>
      <c r="J5" s="679">
        <v>2012</v>
      </c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</row>
    <row r="6" spans="1:10" ht="12.75">
      <c r="A6" s="214"/>
      <c r="B6" s="233"/>
      <c r="C6" s="233"/>
      <c r="D6" s="233"/>
      <c r="E6" s="234"/>
      <c r="F6" s="234"/>
      <c r="G6" s="234"/>
      <c r="H6" s="235"/>
      <c r="I6" s="235"/>
      <c r="J6" s="235"/>
    </row>
    <row r="7" spans="1:10" s="53" customFormat="1" ht="13.5" customHeight="1">
      <c r="A7" s="236" t="s">
        <v>168</v>
      </c>
      <c r="B7" s="187">
        <v>179.5703614105038</v>
      </c>
      <c r="C7" s="187">
        <v>187.05800062719482</v>
      </c>
      <c r="D7" s="187">
        <v>191</v>
      </c>
      <c r="E7" s="187">
        <v>191.78538614161062</v>
      </c>
      <c r="F7" s="187">
        <v>195</v>
      </c>
      <c r="G7" s="187">
        <v>189.22704441428795</v>
      </c>
      <c r="H7" s="209">
        <v>187.87113271861256</v>
      </c>
      <c r="I7" s="209">
        <v>181.24411197224555</v>
      </c>
      <c r="J7" s="209">
        <v>178</v>
      </c>
    </row>
    <row r="8" spans="1:10" s="36" customFormat="1" ht="12.75">
      <c r="A8" s="200" t="s">
        <v>169</v>
      </c>
      <c r="B8" s="180">
        <v>169.71287574766598</v>
      </c>
      <c r="C8" s="180">
        <v>172.17072096647792</v>
      </c>
      <c r="D8" s="180">
        <v>173</v>
      </c>
      <c r="E8" s="180">
        <v>176.8513402451387</v>
      </c>
      <c r="F8" s="180">
        <v>184</v>
      </c>
      <c r="G8" s="180">
        <v>177.9590397537719</v>
      </c>
      <c r="H8" s="207">
        <v>178.2021843719445</v>
      </c>
      <c r="I8" s="207">
        <v>172.71037475487213</v>
      </c>
      <c r="J8" s="207">
        <v>170</v>
      </c>
    </row>
    <row r="9" spans="1:10" ht="12.75">
      <c r="A9" s="200" t="s">
        <v>539</v>
      </c>
      <c r="B9" s="180">
        <v>105.63145088860797</v>
      </c>
      <c r="C9" s="180">
        <v>106.90776758116877</v>
      </c>
      <c r="D9" s="180">
        <v>105</v>
      </c>
      <c r="E9" s="180">
        <v>106.00858096026384</v>
      </c>
      <c r="F9" s="180">
        <v>114</v>
      </c>
      <c r="G9" s="180">
        <v>110.40739355988549</v>
      </c>
      <c r="H9" s="207">
        <v>111.69747155954587</v>
      </c>
      <c r="I9" s="207">
        <v>108.83290523125511</v>
      </c>
      <c r="J9" s="207">
        <v>108</v>
      </c>
    </row>
    <row r="10" spans="1:10" ht="12.75">
      <c r="A10" s="200" t="s">
        <v>540</v>
      </c>
      <c r="B10" s="180">
        <v>467.0381921323296</v>
      </c>
      <c r="C10" s="180">
        <v>474.97809933178223</v>
      </c>
      <c r="D10" s="180">
        <v>487</v>
      </c>
      <c r="E10" s="180">
        <v>505.54793000207883</v>
      </c>
      <c r="F10" s="180">
        <v>507</v>
      </c>
      <c r="G10" s="180">
        <v>491.3855064885094</v>
      </c>
      <c r="H10" s="207">
        <v>486.7710843536152</v>
      </c>
      <c r="I10" s="207">
        <v>469.0893781514629</v>
      </c>
      <c r="J10" s="207">
        <v>459</v>
      </c>
    </row>
    <row r="11" spans="1:10" ht="12.75">
      <c r="A11" s="200" t="s">
        <v>221</v>
      </c>
      <c r="B11" s="180">
        <v>261.32240184441304</v>
      </c>
      <c r="C11" s="180">
        <v>267.74416426561527</v>
      </c>
      <c r="D11" s="180">
        <v>288</v>
      </c>
      <c r="E11" s="180">
        <v>300.76717453463215</v>
      </c>
      <c r="F11" s="180">
        <v>291</v>
      </c>
      <c r="G11" s="180">
        <v>289.1034608181334</v>
      </c>
      <c r="H11" s="207">
        <v>280.80855311269545</v>
      </c>
      <c r="I11" s="207">
        <v>277.16967948851345</v>
      </c>
      <c r="J11" s="207">
        <v>254</v>
      </c>
    </row>
    <row r="12" spans="1:10" s="36" customFormat="1" ht="12.75">
      <c r="A12" s="200" t="s">
        <v>222</v>
      </c>
      <c r="B12" s="180">
        <v>282.4566206831601</v>
      </c>
      <c r="C12" s="180">
        <v>371.47755912730105</v>
      </c>
      <c r="D12" s="180">
        <v>410</v>
      </c>
      <c r="E12" s="180">
        <v>357.75159482830685</v>
      </c>
      <c r="F12" s="180">
        <v>318</v>
      </c>
      <c r="G12" s="180">
        <v>302.4737256439913</v>
      </c>
      <c r="H12" s="207">
        <v>280.1366045558463</v>
      </c>
      <c r="I12" s="207">
        <v>253.24290606511943</v>
      </c>
      <c r="J12" s="207">
        <v>250</v>
      </c>
    </row>
    <row r="13" spans="1:10" s="36" customFormat="1" ht="12.75">
      <c r="A13" s="200"/>
      <c r="B13" s="180"/>
      <c r="C13" s="180"/>
      <c r="D13" s="180"/>
      <c r="E13" s="180"/>
      <c r="F13" s="180"/>
      <c r="G13" s="180"/>
      <c r="H13" s="207"/>
      <c r="I13" s="207"/>
      <c r="J13" s="207"/>
    </row>
    <row r="14" spans="1:10" s="36" customFormat="1" ht="12.75">
      <c r="A14" s="190" t="s">
        <v>173</v>
      </c>
      <c r="B14" s="187">
        <v>69.66901264387229</v>
      </c>
      <c r="C14" s="187">
        <v>75.12204959834864</v>
      </c>
      <c r="D14" s="187">
        <v>76</v>
      </c>
      <c r="E14" s="187">
        <v>79.03346227101713</v>
      </c>
      <c r="F14" s="187">
        <v>73</v>
      </c>
      <c r="G14" s="187">
        <v>70.71480681031528</v>
      </c>
      <c r="H14" s="209">
        <v>70.12742796009738</v>
      </c>
      <c r="I14" s="209">
        <v>73.15273815428809</v>
      </c>
      <c r="J14" s="209">
        <v>68</v>
      </c>
    </row>
    <row r="15" spans="1:10" s="36" customFormat="1" ht="15" customHeight="1">
      <c r="A15" s="200" t="s">
        <v>198</v>
      </c>
      <c r="B15" s="180">
        <v>127.1641194496145</v>
      </c>
      <c r="C15" s="180">
        <v>142.5113239223264</v>
      </c>
      <c r="D15" s="180">
        <v>141</v>
      </c>
      <c r="E15" s="180">
        <v>148.64458963895356</v>
      </c>
      <c r="F15" s="180">
        <v>132</v>
      </c>
      <c r="G15" s="180">
        <v>123.5111885129909</v>
      </c>
      <c r="H15" s="207">
        <v>126.73143567939547</v>
      </c>
      <c r="I15" s="207">
        <v>136.97065236971073</v>
      </c>
      <c r="J15" s="207">
        <v>131</v>
      </c>
    </row>
    <row r="16" spans="1:10" ht="12.75">
      <c r="A16" s="200" t="s">
        <v>199</v>
      </c>
      <c r="B16" s="180">
        <v>48.15960501801295</v>
      </c>
      <c r="C16" s="180">
        <v>49.91114989617556</v>
      </c>
      <c r="D16" s="180">
        <v>52</v>
      </c>
      <c r="E16" s="180">
        <v>52.99134848016109</v>
      </c>
      <c r="F16" s="180">
        <v>51</v>
      </c>
      <c r="G16" s="180">
        <v>50.9632321406619</v>
      </c>
      <c r="H16" s="207">
        <v>48.95138806847177</v>
      </c>
      <c r="I16" s="207">
        <v>49.27791459183223</v>
      </c>
      <c r="J16" s="207">
        <v>44</v>
      </c>
    </row>
    <row r="17" spans="1:10" ht="21.75" customHeight="1">
      <c r="A17" s="200"/>
      <c r="B17" s="180"/>
      <c r="C17" s="180"/>
      <c r="D17" s="180"/>
      <c r="E17" s="180"/>
      <c r="F17" s="180"/>
      <c r="G17" s="180"/>
      <c r="H17" s="207"/>
      <c r="I17" s="207"/>
      <c r="J17" s="207"/>
    </row>
    <row r="18" spans="1:10" s="36" customFormat="1" ht="19.5" customHeight="1" thickBot="1">
      <c r="A18" s="451" t="s">
        <v>196</v>
      </c>
      <c r="B18" s="443">
        <v>155.01950645832795</v>
      </c>
      <c r="C18" s="443">
        <v>162.05263601171112</v>
      </c>
      <c r="D18" s="443">
        <v>165</v>
      </c>
      <c r="E18" s="443">
        <v>167</v>
      </c>
      <c r="F18" s="443">
        <v>168</v>
      </c>
      <c r="G18" s="443">
        <v>162.75260358052498</v>
      </c>
      <c r="H18" s="452">
        <v>161.56837438580666</v>
      </c>
      <c r="I18" s="452">
        <v>157.09758720282593</v>
      </c>
      <c r="J18" s="452">
        <v>153</v>
      </c>
    </row>
    <row r="19" spans="1:6" ht="12.75">
      <c r="A19" s="45"/>
      <c r="B19" s="50"/>
      <c r="C19" s="50"/>
      <c r="D19" s="50"/>
      <c r="E19" s="50"/>
      <c r="F19" s="50"/>
    </row>
    <row r="20" spans="1:6" s="36" customFormat="1" ht="12.75">
      <c r="A20" s="45"/>
      <c r="B20" s="50"/>
      <c r="C20" s="50"/>
      <c r="D20" s="50"/>
      <c r="E20" s="50"/>
      <c r="F20" s="50"/>
    </row>
    <row r="21" spans="1:6" ht="12.75">
      <c r="A21" s="45"/>
      <c r="B21" s="50"/>
      <c r="C21" s="50"/>
      <c r="D21" s="50"/>
      <c r="E21" s="50"/>
      <c r="F21" s="50"/>
    </row>
    <row r="22" spans="1:6" s="36" customFormat="1" ht="12.75">
      <c r="A22" s="45"/>
      <c r="B22" s="50"/>
      <c r="C22" s="60"/>
      <c r="D22" s="60"/>
      <c r="E22" s="50"/>
      <c r="F22" s="50"/>
    </row>
    <row r="23" spans="1:6" ht="12.75">
      <c r="A23" s="45"/>
      <c r="B23" s="50"/>
      <c r="C23" s="50"/>
      <c r="D23" s="50"/>
      <c r="E23" s="50"/>
      <c r="F23" s="50"/>
    </row>
    <row r="24" spans="1:6" s="36" customFormat="1" ht="12.75">
      <c r="A24" s="45"/>
      <c r="B24" s="50"/>
      <c r="C24" s="50"/>
      <c r="D24" s="50"/>
      <c r="E24" s="50"/>
      <c r="F24" s="50"/>
    </row>
    <row r="25" spans="1:6" ht="12.75">
      <c r="A25" s="45"/>
      <c r="B25" s="50"/>
      <c r="C25" s="50"/>
      <c r="D25" s="50"/>
      <c r="E25" s="50"/>
      <c r="F25" s="50"/>
    </row>
    <row r="26" spans="1:6" s="36" customFormat="1" ht="12.75">
      <c r="A26" s="45"/>
      <c r="B26" s="50"/>
      <c r="C26" s="50"/>
      <c r="D26" s="50"/>
      <c r="E26" s="50"/>
      <c r="F26" s="50"/>
    </row>
    <row r="27" spans="1:6" ht="12.75">
      <c r="A27" s="45"/>
      <c r="B27" s="50"/>
      <c r="C27" s="50"/>
      <c r="D27" s="50"/>
      <c r="E27" s="50"/>
      <c r="F27" s="50"/>
    </row>
    <row r="28" spans="1:6" ht="12.75">
      <c r="A28" s="45"/>
      <c r="B28" s="50"/>
      <c r="C28" s="50"/>
      <c r="D28" s="50"/>
      <c r="E28" s="50"/>
      <c r="F28" s="50"/>
    </row>
    <row r="29" spans="1:3" ht="12.75">
      <c r="A29" s="38"/>
      <c r="B29" s="38"/>
      <c r="C29" s="38"/>
    </row>
    <row r="30" spans="1:3" ht="12.75">
      <c r="A30" s="38"/>
      <c r="B30" s="38"/>
      <c r="C30" s="38"/>
    </row>
    <row r="31" spans="1:3" ht="12.75">
      <c r="A31" s="38"/>
      <c r="B31" s="38"/>
      <c r="C31" s="38"/>
    </row>
    <row r="33" spans="2:3" ht="12.75">
      <c r="B33" s="38"/>
      <c r="C33" s="38"/>
    </row>
    <row r="34" spans="2:3" ht="12.75">
      <c r="B34" s="38"/>
      <c r="C34" s="38"/>
    </row>
    <row r="35" spans="2:3" ht="12.75">
      <c r="B35" s="38"/>
      <c r="C35" s="38"/>
    </row>
    <row r="36" spans="2:3" ht="12.75">
      <c r="B36" s="38"/>
      <c r="C36" s="38"/>
    </row>
    <row r="37" spans="2:3" ht="12.75">
      <c r="B37" s="38"/>
      <c r="C37" s="38"/>
    </row>
    <row r="38" spans="2:3" ht="12.75">
      <c r="B38" s="38"/>
      <c r="C38" s="38"/>
    </row>
    <row r="39" spans="2:3" ht="12.75">
      <c r="B39" s="38"/>
      <c r="C39" s="38"/>
    </row>
    <row r="40" spans="2:3" ht="12.75">
      <c r="B40" s="38"/>
      <c r="C40" s="38"/>
    </row>
    <row r="41" spans="2:3" ht="12.75">
      <c r="B41" s="38"/>
      <c r="C41" s="38"/>
    </row>
    <row r="42" spans="2:3" ht="12.75">
      <c r="B42" s="38"/>
      <c r="C42" s="38"/>
    </row>
    <row r="43" spans="2:3" ht="12.75">
      <c r="B43" s="38"/>
      <c r="C43" s="38"/>
    </row>
    <row r="44" spans="2:3" ht="12.75">
      <c r="B44" s="38"/>
      <c r="C44" s="38"/>
    </row>
    <row r="45" spans="2:3" ht="12.75">
      <c r="B45" s="38"/>
      <c r="C45" s="38"/>
    </row>
    <row r="46" spans="2:3" ht="12.75">
      <c r="B46" s="38"/>
      <c r="C46" s="38"/>
    </row>
    <row r="47" spans="2:3" ht="12.75">
      <c r="B47" s="38"/>
      <c r="C47" s="38"/>
    </row>
    <row r="48" spans="2:3" ht="12.75">
      <c r="B48" s="38"/>
      <c r="C48" s="38"/>
    </row>
    <row r="49" spans="2:3" ht="12.75">
      <c r="B49" s="38"/>
      <c r="C49" s="38"/>
    </row>
    <row r="50" spans="2:3" ht="12.75">
      <c r="B50" s="38"/>
      <c r="C50" s="38"/>
    </row>
    <row r="51" spans="2:3" ht="12.75">
      <c r="B51" s="38"/>
      <c r="C51" s="38"/>
    </row>
    <row r="52" spans="2:3" ht="12.75">
      <c r="B52" s="38"/>
      <c r="C52" s="38"/>
    </row>
    <row r="53" spans="2:3" ht="12.75">
      <c r="B53" s="38"/>
      <c r="C53" s="38"/>
    </row>
    <row r="54" spans="2:3" ht="12.75">
      <c r="B54" s="38"/>
      <c r="C54" s="38"/>
    </row>
    <row r="55" spans="2:3" ht="12.75">
      <c r="B55" s="38"/>
      <c r="C55" s="38"/>
    </row>
    <row r="56" spans="2:3" ht="12.75">
      <c r="B56" s="38"/>
      <c r="C56" s="38"/>
    </row>
    <row r="57" spans="2:3" ht="12.75">
      <c r="B57" s="38"/>
      <c r="C57" s="38"/>
    </row>
    <row r="58" spans="2:3" ht="12.75">
      <c r="B58" s="38"/>
      <c r="C58" s="38"/>
    </row>
    <row r="59" spans="2:3" ht="12.75">
      <c r="B59" s="38"/>
      <c r="C59" s="38"/>
    </row>
    <row r="60" spans="2:3" ht="12.75">
      <c r="B60" s="38"/>
      <c r="C60" s="38"/>
    </row>
    <row r="61" spans="2:3" ht="12.75">
      <c r="B61" s="38"/>
      <c r="C61" s="38"/>
    </row>
    <row r="62" spans="2:3" ht="12.75">
      <c r="B62" s="38"/>
      <c r="C62" s="38"/>
    </row>
    <row r="63" spans="2:3" ht="12.75">
      <c r="B63" s="38"/>
      <c r="C63" s="38"/>
    </row>
    <row r="64" spans="2:3" ht="12.75">
      <c r="B64" s="38"/>
      <c r="C64" s="38"/>
    </row>
    <row r="65" spans="2:3" ht="12.75">
      <c r="B65" s="38"/>
      <c r="C65" s="38"/>
    </row>
    <row r="66" spans="2:3" ht="12.75">
      <c r="B66" s="38"/>
      <c r="C66" s="38"/>
    </row>
    <row r="67" spans="2:3" ht="12.75">
      <c r="B67" s="38"/>
      <c r="C67" s="38"/>
    </row>
    <row r="68" spans="2:3" ht="12.75">
      <c r="B68" s="38"/>
      <c r="C68" s="38"/>
    </row>
    <row r="69" spans="2:3" ht="12.75">
      <c r="B69" s="38"/>
      <c r="C69" s="38"/>
    </row>
    <row r="70" spans="2:3" ht="12.75">
      <c r="B70" s="38"/>
      <c r="C70" s="38"/>
    </row>
    <row r="71" spans="2:3" ht="12.75">
      <c r="B71" s="38"/>
      <c r="C71" s="38"/>
    </row>
    <row r="72" spans="2:3" ht="12.75">
      <c r="B72" s="38"/>
      <c r="C72" s="38"/>
    </row>
    <row r="73" spans="2:3" ht="12.75">
      <c r="B73" s="38"/>
      <c r="C73" s="38"/>
    </row>
    <row r="74" spans="2:3" ht="12.75">
      <c r="B74" s="38"/>
      <c r="C74" s="38"/>
    </row>
    <row r="75" spans="2:3" ht="12.75">
      <c r="B75" s="38"/>
      <c r="C75" s="38"/>
    </row>
    <row r="76" spans="2:3" ht="12.75">
      <c r="B76" s="38"/>
      <c r="C76" s="38"/>
    </row>
    <row r="77" spans="2:3" ht="12.75">
      <c r="B77" s="38"/>
      <c r="C77" s="38"/>
    </row>
    <row r="78" spans="2:3" ht="12.75">
      <c r="B78" s="38"/>
      <c r="C78" s="38"/>
    </row>
    <row r="79" spans="2:3" ht="12.75">
      <c r="B79" s="38"/>
      <c r="C79" s="38"/>
    </row>
    <row r="80" spans="2:3" ht="12.75">
      <c r="B80" s="38"/>
      <c r="C80" s="38"/>
    </row>
    <row r="81" spans="2:3" ht="12.75">
      <c r="B81" s="38"/>
      <c r="C81" s="38"/>
    </row>
    <row r="82" spans="2:3" ht="12.75">
      <c r="B82" s="38"/>
      <c r="C82" s="38"/>
    </row>
    <row r="83" spans="2:3" ht="12.75">
      <c r="B83" s="38"/>
      <c r="C83" s="38"/>
    </row>
    <row r="84" spans="2:3" ht="12.75">
      <c r="B84" s="38"/>
      <c r="C84" s="38"/>
    </row>
    <row r="85" spans="2:3" ht="12.75">
      <c r="B85" s="38"/>
      <c r="C85" s="38"/>
    </row>
    <row r="86" spans="2:3" ht="12.75">
      <c r="B86" s="38"/>
      <c r="C86" s="38"/>
    </row>
    <row r="87" spans="2:3" ht="12.75">
      <c r="B87" s="38"/>
      <c r="C87" s="38"/>
    </row>
    <row r="88" spans="2:3" ht="12.75">
      <c r="B88" s="38"/>
      <c r="C88" s="38"/>
    </row>
    <row r="89" spans="2:3" ht="12.75">
      <c r="B89" s="38"/>
      <c r="C89" s="38"/>
    </row>
    <row r="90" spans="2:3" ht="12.75">
      <c r="B90" s="38"/>
      <c r="C90" s="38"/>
    </row>
    <row r="91" spans="2:3" ht="12.75">
      <c r="B91" s="38"/>
      <c r="C91" s="38"/>
    </row>
    <row r="92" spans="2:3" ht="12.75">
      <c r="B92" s="38"/>
      <c r="C92" s="38"/>
    </row>
    <row r="93" spans="2:3" ht="12.75">
      <c r="B93" s="38"/>
      <c r="C93" s="38"/>
    </row>
    <row r="94" spans="2:3" ht="12.75">
      <c r="B94" s="38"/>
      <c r="C94" s="38"/>
    </row>
    <row r="95" spans="2:3" ht="12.75">
      <c r="B95" s="38"/>
      <c r="C95" s="38"/>
    </row>
    <row r="96" spans="2:3" ht="12.75">
      <c r="B96" s="38"/>
      <c r="C96" s="38"/>
    </row>
    <row r="97" spans="2:3" ht="12.75">
      <c r="B97" s="38"/>
      <c r="C97" s="38"/>
    </row>
    <row r="98" spans="2:3" ht="12.75">
      <c r="B98" s="38"/>
      <c r="C98" s="38"/>
    </row>
    <row r="99" spans="2:3" ht="12.75">
      <c r="B99" s="38"/>
      <c r="C99" s="38"/>
    </row>
    <row r="100" spans="2:3" ht="12.75">
      <c r="B100" s="38"/>
      <c r="C100" s="38"/>
    </row>
    <row r="101" spans="2:3" ht="12.75">
      <c r="B101" s="38"/>
      <c r="C101" s="38"/>
    </row>
    <row r="102" spans="2:3" ht="12.75">
      <c r="B102" s="38"/>
      <c r="C102" s="38"/>
    </row>
    <row r="103" spans="2:3" ht="12.75">
      <c r="B103" s="38"/>
      <c r="C103" s="38"/>
    </row>
    <row r="104" spans="2:3" ht="12.75">
      <c r="B104" s="38"/>
      <c r="C104" s="38"/>
    </row>
    <row r="105" spans="2:3" ht="12.75">
      <c r="B105" s="38"/>
      <c r="C105" s="38"/>
    </row>
    <row r="106" spans="2:3" ht="12.75">
      <c r="B106" s="38"/>
      <c r="C106" s="38"/>
    </row>
    <row r="107" spans="2:3" ht="12.75">
      <c r="B107" s="38"/>
      <c r="C107" s="38"/>
    </row>
    <row r="108" spans="2:3" ht="12.75">
      <c r="B108" s="38"/>
      <c r="C108" s="38"/>
    </row>
    <row r="109" spans="2:3" ht="12.75">
      <c r="B109" s="38"/>
      <c r="C109" s="38"/>
    </row>
    <row r="110" spans="2:3" ht="12.75">
      <c r="B110" s="38"/>
      <c r="C110" s="38"/>
    </row>
    <row r="111" spans="2:3" ht="12.75">
      <c r="B111" s="38"/>
      <c r="C111" s="38"/>
    </row>
    <row r="112" spans="2:3" ht="12.75">
      <c r="B112" s="38"/>
      <c r="C112" s="38"/>
    </row>
    <row r="113" spans="2:3" ht="12.75">
      <c r="B113" s="38"/>
      <c r="C113" s="38"/>
    </row>
    <row r="114" spans="2:3" ht="12.75">
      <c r="B114" s="38"/>
      <c r="C114" s="38"/>
    </row>
    <row r="115" spans="2:3" ht="12.75">
      <c r="B115" s="38"/>
      <c r="C115" s="38"/>
    </row>
    <row r="116" spans="2:3" ht="12.75">
      <c r="B116" s="38"/>
      <c r="C116" s="38"/>
    </row>
    <row r="117" spans="2:3" ht="12.75">
      <c r="B117" s="38"/>
      <c r="C117" s="38"/>
    </row>
    <row r="118" spans="2:3" ht="12.75">
      <c r="B118" s="38"/>
      <c r="C118" s="38"/>
    </row>
    <row r="119" spans="2:3" ht="12.75">
      <c r="B119" s="38"/>
      <c r="C119" s="38"/>
    </row>
    <row r="120" spans="2:3" ht="12.75">
      <c r="B120" s="38"/>
      <c r="C120" s="38"/>
    </row>
    <row r="121" spans="2:3" ht="12.75">
      <c r="B121" s="38"/>
      <c r="C121" s="38"/>
    </row>
    <row r="122" spans="2:3" ht="12.75">
      <c r="B122" s="38"/>
      <c r="C122" s="38"/>
    </row>
    <row r="123" spans="2:3" ht="12.75">
      <c r="B123" s="38"/>
      <c r="C123" s="38"/>
    </row>
    <row r="124" spans="2:3" ht="12.75">
      <c r="B124" s="38"/>
      <c r="C124" s="38"/>
    </row>
    <row r="125" spans="2:3" ht="12.75">
      <c r="B125" s="38"/>
      <c r="C125" s="38"/>
    </row>
    <row r="126" spans="2:3" ht="12.75">
      <c r="B126" s="38"/>
      <c r="C126" s="38"/>
    </row>
    <row r="127" spans="2:3" ht="12.75">
      <c r="B127" s="38"/>
      <c r="C127" s="38"/>
    </row>
    <row r="128" spans="2:3" ht="12.75">
      <c r="B128" s="38"/>
      <c r="C128" s="38"/>
    </row>
    <row r="129" spans="2:3" ht="12.75">
      <c r="B129" s="38"/>
      <c r="C129" s="38"/>
    </row>
    <row r="130" spans="2:3" ht="12.75">
      <c r="B130" s="38"/>
      <c r="C130" s="38"/>
    </row>
    <row r="131" spans="2:3" ht="12.75">
      <c r="B131" s="38"/>
      <c r="C131" s="38"/>
    </row>
    <row r="132" spans="2:3" ht="12.75">
      <c r="B132" s="38"/>
      <c r="C132" s="38"/>
    </row>
    <row r="133" spans="2:3" ht="12.75">
      <c r="B133" s="38"/>
      <c r="C133" s="38"/>
    </row>
    <row r="134" spans="2:3" ht="12.75">
      <c r="B134" s="38"/>
      <c r="C134" s="38"/>
    </row>
    <row r="135" spans="2:3" ht="12.75">
      <c r="B135" s="38"/>
      <c r="C135" s="38"/>
    </row>
    <row r="136" spans="2:3" ht="12.75">
      <c r="B136" s="38"/>
      <c r="C136" s="38"/>
    </row>
    <row r="137" spans="2:3" ht="12.75">
      <c r="B137" s="38"/>
      <c r="C137" s="38"/>
    </row>
    <row r="138" spans="2:3" ht="12.75">
      <c r="B138" s="38"/>
      <c r="C138" s="38"/>
    </row>
    <row r="139" spans="2:3" ht="12.75">
      <c r="B139" s="38"/>
      <c r="C139" s="38"/>
    </row>
    <row r="140" spans="2:3" ht="12.75">
      <c r="B140" s="38"/>
      <c r="C140" s="38"/>
    </row>
    <row r="141" spans="2:3" ht="12.75">
      <c r="B141" s="38"/>
      <c r="C141" s="38"/>
    </row>
    <row r="142" spans="2:3" ht="12.75">
      <c r="B142" s="38"/>
      <c r="C142" s="38"/>
    </row>
    <row r="143" spans="2:3" ht="12.75">
      <c r="B143" s="38"/>
      <c r="C143" s="38"/>
    </row>
    <row r="144" spans="2:3" ht="12.75">
      <c r="B144" s="38"/>
      <c r="C144" s="38"/>
    </row>
    <row r="145" spans="2:3" ht="12.75">
      <c r="B145" s="38"/>
      <c r="C145" s="38"/>
    </row>
    <row r="146" spans="2:3" ht="12.75">
      <c r="B146" s="38"/>
      <c r="C146" s="38"/>
    </row>
    <row r="147" spans="2:3" ht="12.75">
      <c r="B147" s="38"/>
      <c r="C147" s="38"/>
    </row>
    <row r="148" spans="2:3" ht="12.75">
      <c r="B148" s="38"/>
      <c r="C148" s="38"/>
    </row>
    <row r="149" spans="2:3" ht="12.75">
      <c r="B149" s="38"/>
      <c r="C149" s="38"/>
    </row>
    <row r="150" spans="2:3" ht="12.75">
      <c r="B150" s="38"/>
      <c r="C150" s="38"/>
    </row>
    <row r="151" spans="2:3" ht="12.75">
      <c r="B151" s="38"/>
      <c r="C151" s="38"/>
    </row>
    <row r="152" spans="2:3" ht="12.75">
      <c r="B152" s="38"/>
      <c r="C152" s="38"/>
    </row>
    <row r="153" spans="2:3" ht="12.75">
      <c r="B153" s="38"/>
      <c r="C153" s="38"/>
    </row>
    <row r="154" spans="2:3" ht="12.75">
      <c r="B154" s="38"/>
      <c r="C154" s="38"/>
    </row>
    <row r="155" spans="2:3" ht="12.75">
      <c r="B155" s="38"/>
      <c r="C155" s="38"/>
    </row>
    <row r="156" spans="2:3" ht="12.75">
      <c r="B156" s="38"/>
      <c r="C156" s="38"/>
    </row>
    <row r="157" spans="2:3" ht="12.75">
      <c r="B157" s="38"/>
      <c r="C157" s="38"/>
    </row>
    <row r="158" spans="2:3" ht="12.75">
      <c r="B158" s="38"/>
      <c r="C158" s="38"/>
    </row>
    <row r="159" spans="2:3" ht="12.75">
      <c r="B159" s="38"/>
      <c r="C159" s="38"/>
    </row>
    <row r="160" spans="2:3" ht="12.75">
      <c r="B160" s="38"/>
      <c r="C160" s="38"/>
    </row>
    <row r="161" spans="2:3" ht="12.75">
      <c r="B161" s="38"/>
      <c r="C161" s="38"/>
    </row>
    <row r="162" spans="2:3" ht="12.75">
      <c r="B162" s="38"/>
      <c r="C162" s="38"/>
    </row>
    <row r="163" spans="2:3" ht="12.75">
      <c r="B163" s="38"/>
      <c r="C163" s="38"/>
    </row>
    <row r="164" spans="2:3" ht="12.75">
      <c r="B164" s="38"/>
      <c r="C164" s="38"/>
    </row>
    <row r="165" spans="2:3" ht="12.75">
      <c r="B165" s="38"/>
      <c r="C165" s="38"/>
    </row>
    <row r="166" spans="2:3" ht="12.75">
      <c r="B166" s="38"/>
      <c r="C166" s="38"/>
    </row>
    <row r="167" spans="2:3" ht="12.75">
      <c r="B167" s="38"/>
      <c r="C167" s="38"/>
    </row>
    <row r="168" spans="2:3" ht="12.75">
      <c r="B168" s="38"/>
      <c r="C168" s="38"/>
    </row>
    <row r="169" spans="2:3" ht="12.75">
      <c r="B169" s="38"/>
      <c r="C169" s="38"/>
    </row>
    <row r="170" spans="2:3" ht="12.75">
      <c r="B170" s="38"/>
      <c r="C170" s="38"/>
    </row>
    <row r="171" spans="2:3" ht="12.75">
      <c r="B171" s="38"/>
      <c r="C171" s="38"/>
    </row>
    <row r="172" spans="2:3" ht="12.75">
      <c r="B172" s="38"/>
      <c r="C172" s="38"/>
    </row>
    <row r="173" spans="2:3" ht="12.75">
      <c r="B173" s="38"/>
      <c r="C173" s="38"/>
    </row>
    <row r="174" spans="2:3" ht="12.75">
      <c r="B174" s="38"/>
      <c r="C174" s="38"/>
    </row>
    <row r="175" spans="2:3" ht="12.75">
      <c r="B175" s="38"/>
      <c r="C175" s="38"/>
    </row>
    <row r="176" spans="2:3" ht="12.75">
      <c r="B176" s="38"/>
      <c r="C176" s="38"/>
    </row>
    <row r="177" spans="2:3" ht="12.75">
      <c r="B177" s="38"/>
      <c r="C177" s="38"/>
    </row>
    <row r="178" spans="2:3" ht="12.75">
      <c r="B178" s="38"/>
      <c r="C178" s="38"/>
    </row>
    <row r="179" spans="2:3" ht="12.75">
      <c r="B179" s="38"/>
      <c r="C179" s="38"/>
    </row>
    <row r="180" spans="2:3" ht="12.75">
      <c r="B180" s="38"/>
      <c r="C180" s="38"/>
    </row>
    <row r="181" spans="2:3" ht="12.75">
      <c r="B181" s="38"/>
      <c r="C181" s="38"/>
    </row>
    <row r="182" spans="2:3" ht="12.75">
      <c r="B182" s="38"/>
      <c r="C182" s="38"/>
    </row>
    <row r="183" spans="2:3" ht="12.75">
      <c r="B183" s="38"/>
      <c r="C183" s="38"/>
    </row>
    <row r="184" spans="2:3" ht="12.75">
      <c r="B184" s="38"/>
      <c r="C184" s="38"/>
    </row>
    <row r="185" spans="2:3" ht="12.75">
      <c r="B185" s="38"/>
      <c r="C185" s="38"/>
    </row>
    <row r="186" spans="2:3" ht="12.75">
      <c r="B186" s="38"/>
      <c r="C186" s="38"/>
    </row>
    <row r="187" spans="2:3" ht="12.75">
      <c r="B187" s="38"/>
      <c r="C187" s="38"/>
    </row>
    <row r="188" spans="2:3" ht="12.75">
      <c r="B188" s="38"/>
      <c r="C188" s="38"/>
    </row>
    <row r="189" spans="2:3" ht="12.75">
      <c r="B189" s="38"/>
      <c r="C189" s="38"/>
    </row>
    <row r="190" spans="2:3" ht="12.75">
      <c r="B190" s="38"/>
      <c r="C190" s="38"/>
    </row>
    <row r="191" spans="2:3" ht="12.75">
      <c r="B191" s="38"/>
      <c r="C191" s="38"/>
    </row>
    <row r="192" spans="2:3" ht="12.75">
      <c r="B192" s="38"/>
      <c r="C192" s="38"/>
    </row>
    <row r="193" spans="2:3" ht="12.75">
      <c r="B193" s="38"/>
      <c r="C193" s="38"/>
    </row>
    <row r="194" spans="2:3" ht="12.75">
      <c r="B194" s="38"/>
      <c r="C194" s="38"/>
    </row>
    <row r="195" spans="2:3" ht="12.75">
      <c r="B195" s="38"/>
      <c r="C195" s="38"/>
    </row>
    <row r="196" spans="2:3" ht="12.75">
      <c r="B196" s="38"/>
      <c r="C196" s="38"/>
    </row>
    <row r="197" spans="2:3" ht="12.75">
      <c r="B197" s="38"/>
      <c r="C197" s="38"/>
    </row>
    <row r="198" spans="2:3" ht="12.75">
      <c r="B198" s="38"/>
      <c r="C198" s="38"/>
    </row>
    <row r="199" spans="2:3" ht="12.75">
      <c r="B199" s="38"/>
      <c r="C199" s="38"/>
    </row>
    <row r="200" spans="2:3" ht="12.75">
      <c r="B200" s="38"/>
      <c r="C200" s="38"/>
    </row>
    <row r="201" spans="2:3" ht="12.75">
      <c r="B201" s="38"/>
      <c r="C201" s="38"/>
    </row>
    <row r="202" spans="2:3" ht="12.75">
      <c r="B202" s="38"/>
      <c r="C202" s="38"/>
    </row>
    <row r="203" spans="2:3" ht="12.75">
      <c r="B203" s="38"/>
      <c r="C203" s="38"/>
    </row>
    <row r="204" spans="2:3" ht="12.75">
      <c r="B204" s="38"/>
      <c r="C204" s="38"/>
    </row>
    <row r="205" spans="2:3" ht="12.75">
      <c r="B205" s="38"/>
      <c r="C205" s="38"/>
    </row>
    <row r="206" spans="2:3" ht="12.75">
      <c r="B206" s="38"/>
      <c r="C206" s="38"/>
    </row>
    <row r="207" spans="2:3" ht="12.75">
      <c r="B207" s="38"/>
      <c r="C207" s="38"/>
    </row>
    <row r="208" spans="2:3" ht="12.75">
      <c r="B208" s="38"/>
      <c r="C208" s="38"/>
    </row>
    <row r="209" spans="2:3" ht="12.75">
      <c r="B209" s="38"/>
      <c r="C209" s="38"/>
    </row>
    <row r="210" spans="2:3" ht="12.75">
      <c r="B210" s="38"/>
      <c r="C210" s="38"/>
    </row>
    <row r="211" spans="2:3" ht="12.75">
      <c r="B211" s="38"/>
      <c r="C211" s="38"/>
    </row>
    <row r="212" spans="2:3" ht="12.75">
      <c r="B212" s="38"/>
      <c r="C212" s="38"/>
    </row>
    <row r="213" spans="2:3" ht="12.75">
      <c r="B213" s="38"/>
      <c r="C213" s="38"/>
    </row>
    <row r="214" spans="2:3" ht="12.75">
      <c r="B214" s="38"/>
      <c r="C214" s="38"/>
    </row>
    <row r="215" spans="2:3" ht="12.75">
      <c r="B215" s="38"/>
      <c r="C215" s="38"/>
    </row>
    <row r="216" spans="2:3" ht="12.75">
      <c r="B216" s="38"/>
      <c r="C216" s="38"/>
    </row>
    <row r="217" spans="2:3" ht="12.75">
      <c r="B217" s="38"/>
      <c r="C217" s="38"/>
    </row>
    <row r="218" spans="2:3" ht="12.75">
      <c r="B218" s="38"/>
      <c r="C218" s="38"/>
    </row>
    <row r="219" spans="2:3" ht="12.75">
      <c r="B219" s="38"/>
      <c r="C219" s="38"/>
    </row>
    <row r="220" spans="2:3" ht="12.75">
      <c r="B220" s="38"/>
      <c r="C220" s="38"/>
    </row>
    <row r="221" spans="2:3" ht="12.75">
      <c r="B221" s="38"/>
      <c r="C221" s="38"/>
    </row>
    <row r="222" spans="2:3" ht="12.75">
      <c r="B222" s="38"/>
      <c r="C222" s="38"/>
    </row>
    <row r="223" spans="2:3" ht="12.75">
      <c r="B223" s="38"/>
      <c r="C223" s="38"/>
    </row>
    <row r="224" spans="2:3" ht="12.75">
      <c r="B224" s="38"/>
      <c r="C224" s="38"/>
    </row>
    <row r="225" spans="2:3" ht="12.75">
      <c r="B225" s="38"/>
      <c r="C225" s="38"/>
    </row>
    <row r="226" spans="2:3" ht="12.75">
      <c r="B226" s="38"/>
      <c r="C226" s="38"/>
    </row>
    <row r="227" spans="2:3" ht="12.75">
      <c r="B227" s="38"/>
      <c r="C227" s="38"/>
    </row>
    <row r="228" spans="2:3" ht="12.75">
      <c r="B228" s="38"/>
      <c r="C228" s="38"/>
    </row>
    <row r="229" spans="2:3" ht="12.75">
      <c r="B229" s="38"/>
      <c r="C229" s="38"/>
    </row>
    <row r="230" spans="2:3" ht="12.75">
      <c r="B230" s="38"/>
      <c r="C230" s="38"/>
    </row>
    <row r="231" spans="2:3" ht="12.75">
      <c r="B231" s="38"/>
      <c r="C231" s="38"/>
    </row>
    <row r="232" spans="2:3" ht="12.75">
      <c r="B232" s="38"/>
      <c r="C232" s="38"/>
    </row>
    <row r="233" spans="2:3" ht="12.75">
      <c r="B233" s="38"/>
      <c r="C233" s="38"/>
    </row>
    <row r="234" spans="2:3" ht="12.75">
      <c r="B234" s="38"/>
      <c r="C234" s="38"/>
    </row>
    <row r="235" spans="2:3" ht="12.75">
      <c r="B235" s="38"/>
      <c r="C235" s="38"/>
    </row>
    <row r="236" spans="2:3" ht="12.75">
      <c r="B236" s="38"/>
      <c r="C236" s="38"/>
    </row>
    <row r="237" spans="2:3" ht="12.75">
      <c r="B237" s="38"/>
      <c r="C237" s="38"/>
    </row>
    <row r="238" spans="2:3" ht="12.75">
      <c r="B238" s="38"/>
      <c r="C238" s="38"/>
    </row>
    <row r="239" spans="2:3" ht="12.75">
      <c r="B239" s="38"/>
      <c r="C239" s="38"/>
    </row>
    <row r="240" spans="2:3" ht="12.75">
      <c r="B240" s="38"/>
      <c r="C240" s="38"/>
    </row>
    <row r="241" spans="2:3" ht="12.75">
      <c r="B241" s="38"/>
      <c r="C241" s="38"/>
    </row>
    <row r="242" spans="2:3" ht="12.75">
      <c r="B242" s="38"/>
      <c r="C242" s="38"/>
    </row>
    <row r="243" spans="2:3" ht="12.75">
      <c r="B243" s="38"/>
      <c r="C243" s="38"/>
    </row>
    <row r="244" spans="2:3" ht="12.75">
      <c r="B244" s="38"/>
      <c r="C244" s="38"/>
    </row>
    <row r="245" spans="2:3" ht="12.75">
      <c r="B245" s="38"/>
      <c r="C245" s="38"/>
    </row>
    <row r="246" spans="2:3" ht="12.75">
      <c r="B246" s="38"/>
      <c r="C246" s="38"/>
    </row>
    <row r="247" spans="2:3" ht="12.75">
      <c r="B247" s="38"/>
      <c r="C247" s="38"/>
    </row>
    <row r="248" spans="2:3" ht="12.75">
      <c r="B248" s="38"/>
      <c r="C248" s="38"/>
    </row>
    <row r="249" spans="2:3" ht="12.75">
      <c r="B249" s="38"/>
      <c r="C249" s="38"/>
    </row>
    <row r="250" spans="2:3" ht="12.75">
      <c r="B250" s="38"/>
      <c r="C250" s="38"/>
    </row>
    <row r="251" spans="2:3" ht="12.75">
      <c r="B251" s="38"/>
      <c r="C251" s="38"/>
    </row>
    <row r="252" spans="2:3" ht="12.75">
      <c r="B252" s="38"/>
      <c r="C252" s="38"/>
    </row>
    <row r="253" spans="2:3" ht="12.75">
      <c r="B253" s="38"/>
      <c r="C253" s="38"/>
    </row>
    <row r="254" spans="2:3" ht="12.75">
      <c r="B254" s="38"/>
      <c r="C254" s="38"/>
    </row>
    <row r="255" spans="2:3" ht="12.75">
      <c r="B255" s="38"/>
      <c r="C255" s="38"/>
    </row>
    <row r="256" spans="2:3" ht="12.75">
      <c r="B256" s="38"/>
      <c r="C256" s="38"/>
    </row>
    <row r="257" spans="2:3" ht="12.75">
      <c r="B257" s="38"/>
      <c r="C257" s="38"/>
    </row>
    <row r="258" spans="2:3" ht="12.75">
      <c r="B258" s="38"/>
      <c r="C258" s="38"/>
    </row>
    <row r="259" spans="2:3" ht="12.75">
      <c r="B259" s="38"/>
      <c r="C259" s="38"/>
    </row>
    <row r="260" spans="2:3" ht="12.75">
      <c r="B260" s="38"/>
      <c r="C260" s="38"/>
    </row>
    <row r="261" spans="2:3" ht="12.75">
      <c r="B261" s="38"/>
      <c r="C261" s="38"/>
    </row>
    <row r="262" spans="2:3" ht="12.75">
      <c r="B262" s="38"/>
      <c r="C262" s="38"/>
    </row>
    <row r="263" spans="2:3" ht="12.75">
      <c r="B263" s="38"/>
      <c r="C263" s="38"/>
    </row>
    <row r="264" spans="2:3" ht="12.75">
      <c r="B264" s="38"/>
      <c r="C264" s="38"/>
    </row>
    <row r="265" spans="2:3" ht="12.75">
      <c r="B265" s="38"/>
      <c r="C265" s="38"/>
    </row>
    <row r="266" spans="2:3" ht="12.75">
      <c r="B266" s="38"/>
      <c r="C266" s="38"/>
    </row>
    <row r="267" spans="2:3" ht="12.75">
      <c r="B267" s="38"/>
      <c r="C267" s="38"/>
    </row>
    <row r="268" spans="2:3" ht="12.75">
      <c r="B268" s="38"/>
      <c r="C268" s="38"/>
    </row>
    <row r="269" spans="2:3" ht="12.75">
      <c r="B269" s="38"/>
      <c r="C269" s="38"/>
    </row>
    <row r="270" spans="2:3" ht="12.75">
      <c r="B270" s="38"/>
      <c r="C270" s="38"/>
    </row>
    <row r="271" spans="2:3" ht="12.75">
      <c r="B271" s="38"/>
      <c r="C271" s="38"/>
    </row>
    <row r="272" spans="2:3" ht="12.75">
      <c r="B272" s="38"/>
      <c r="C272" s="38"/>
    </row>
    <row r="273" spans="2:3" ht="12.75">
      <c r="B273" s="38"/>
      <c r="C273" s="38"/>
    </row>
    <row r="274" spans="2:3" ht="12.75">
      <c r="B274" s="38"/>
      <c r="C274" s="38"/>
    </row>
    <row r="275" spans="2:3" ht="12.75">
      <c r="B275" s="38"/>
      <c r="C275" s="38"/>
    </row>
    <row r="276" spans="2:3" ht="12.75">
      <c r="B276" s="38"/>
      <c r="C276" s="38"/>
    </row>
    <row r="277" spans="2:3" ht="12.75">
      <c r="B277" s="38"/>
      <c r="C277" s="38"/>
    </row>
    <row r="278" spans="2:3" ht="12.75">
      <c r="B278" s="38"/>
      <c r="C278" s="38"/>
    </row>
    <row r="279" spans="2:3" ht="12.75">
      <c r="B279" s="38"/>
      <c r="C279" s="38"/>
    </row>
    <row r="280" spans="2:3" ht="12.75">
      <c r="B280" s="38"/>
      <c r="C280" s="38"/>
    </row>
  </sheetData>
  <mergeCells count="3">
    <mergeCell ref="A2:B2"/>
    <mergeCell ref="A3:J3"/>
    <mergeCell ref="A1:J1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9" r:id="rId2"/>
  <headerFooter alignWithMargins="0">
    <oddFooter>&amp;C&amp;A</oddFooter>
  </headerFooter>
  <rowBreaks count="1" manualBreakCount="1">
    <brk id="63" max="43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K1401"/>
  <sheetViews>
    <sheetView view="pageBreakPreview" zoomScale="75" zoomScaleNormal="75" zoomScaleSheetLayoutView="75" workbookViewId="0" topLeftCell="A1">
      <selection activeCell="C20" sqref="C20"/>
    </sheetView>
  </sheetViews>
  <sheetFormatPr defaultColWidth="11.421875" defaultRowHeight="12.75"/>
  <cols>
    <col min="1" max="1" width="38.7109375" style="41" customWidth="1"/>
    <col min="2" max="3" width="11.28125" style="41" customWidth="1"/>
    <col min="4" max="4" width="11.28125" style="40" customWidth="1"/>
    <col min="5" max="9" width="11.28125" style="41" customWidth="1"/>
    <col min="10" max="39" width="8.7109375" style="41" customWidth="1"/>
    <col min="40" max="16384" width="11.421875" style="41" customWidth="1"/>
  </cols>
  <sheetData>
    <row r="1" spans="1:11" s="52" customFormat="1" ht="18" customHeight="1">
      <c r="A1" s="822" t="s">
        <v>533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</row>
    <row r="2" spans="1:4" s="52" customFormat="1" ht="12.75" customHeight="1">
      <c r="A2" s="845"/>
      <c r="B2" s="845"/>
      <c r="C2" s="845"/>
      <c r="D2" s="845"/>
    </row>
    <row r="3" spans="1:11" ht="15" customHeight="1">
      <c r="A3" s="828" t="s">
        <v>644</v>
      </c>
      <c r="B3" s="828"/>
      <c r="C3" s="828"/>
      <c r="D3" s="828"/>
      <c r="E3" s="828"/>
      <c r="F3" s="828"/>
      <c r="G3" s="828"/>
      <c r="H3" s="828"/>
      <c r="I3" s="828"/>
      <c r="J3" s="828"/>
      <c r="K3" s="828"/>
    </row>
    <row r="4" spans="1:9" ht="13.5" customHeight="1" thickBot="1">
      <c r="A4" s="211"/>
      <c r="B4" s="211"/>
      <c r="C4" s="211"/>
      <c r="D4" s="211"/>
      <c r="E4" s="212"/>
      <c r="F4" s="212"/>
      <c r="G4" s="212"/>
      <c r="H4" s="212"/>
      <c r="I4" s="212"/>
    </row>
    <row r="5" spans="1:11" s="46" customFormat="1" ht="39.75" customHeight="1" thickBot="1">
      <c r="A5" s="453" t="s">
        <v>538</v>
      </c>
      <c r="B5" s="454">
        <v>2003</v>
      </c>
      <c r="C5" s="454">
        <v>2004</v>
      </c>
      <c r="D5" s="454">
        <v>2005</v>
      </c>
      <c r="E5" s="454">
        <v>2006</v>
      </c>
      <c r="F5" s="454">
        <v>2007</v>
      </c>
      <c r="G5" s="454">
        <v>2008</v>
      </c>
      <c r="H5" s="455">
        <v>2009</v>
      </c>
      <c r="I5" s="455">
        <v>2010</v>
      </c>
      <c r="J5" s="455">
        <v>2011</v>
      </c>
      <c r="K5" s="455">
        <v>2012</v>
      </c>
    </row>
    <row r="6" spans="1:11" s="43" customFormat="1" ht="12.75" customHeight="1">
      <c r="A6" s="456"/>
      <c r="B6" s="457"/>
      <c r="C6" s="457"/>
      <c r="D6" s="457"/>
      <c r="E6" s="457"/>
      <c r="F6" s="457"/>
      <c r="G6" s="457"/>
      <c r="H6" s="457"/>
      <c r="I6" s="457"/>
      <c r="J6" s="457"/>
      <c r="K6" s="458"/>
    </row>
    <row r="7" spans="1:11" ht="12.75" customHeight="1">
      <c r="A7" s="190" t="s">
        <v>168</v>
      </c>
      <c r="B7" s="186">
        <v>117.19516069835521</v>
      </c>
      <c r="C7" s="186">
        <v>117.76037792251981</v>
      </c>
      <c r="D7" s="186">
        <v>122.67069395117284</v>
      </c>
      <c r="E7" s="186">
        <v>125.1</v>
      </c>
      <c r="F7" s="186">
        <v>125.77086427098646</v>
      </c>
      <c r="G7" s="186">
        <v>128.1</v>
      </c>
      <c r="H7" s="188">
        <v>124.09313033818142</v>
      </c>
      <c r="I7" s="188">
        <v>123.20393753120543</v>
      </c>
      <c r="J7" s="188">
        <v>118.85800615665896</v>
      </c>
      <c r="K7" s="188">
        <v>116.67486795599355</v>
      </c>
    </row>
    <row r="8" spans="1:11" ht="12.75" customHeight="1">
      <c r="A8" s="200" t="s">
        <v>169</v>
      </c>
      <c r="B8" s="182">
        <v>121.33890946937666</v>
      </c>
      <c r="C8" s="182">
        <v>120.73802224738112</v>
      </c>
      <c r="D8" s="182">
        <v>122.48659535594575</v>
      </c>
      <c r="E8" s="182">
        <v>123.1</v>
      </c>
      <c r="F8" s="182">
        <v>125.81650601893347</v>
      </c>
      <c r="G8" s="182">
        <v>130.7</v>
      </c>
      <c r="H8" s="181">
        <v>126.60455140044962</v>
      </c>
      <c r="I8" s="181">
        <v>126.77753061719392</v>
      </c>
      <c r="J8" s="181">
        <v>122.87051867833351</v>
      </c>
      <c r="K8" s="181">
        <v>121.10326126936417</v>
      </c>
    </row>
    <row r="9" spans="1:11" ht="12.75" customHeight="1">
      <c r="A9" s="200" t="s">
        <v>539</v>
      </c>
      <c r="B9" s="182">
        <v>122.55719847723206</v>
      </c>
      <c r="C9" s="182">
        <v>123.40185659889069</v>
      </c>
      <c r="D9" s="182">
        <v>124.89288837157974</v>
      </c>
      <c r="E9" s="182">
        <v>123</v>
      </c>
      <c r="F9" s="182">
        <v>123.84243135792418</v>
      </c>
      <c r="G9" s="182">
        <v>133.1</v>
      </c>
      <c r="H9" s="181">
        <v>128.98125731418534</v>
      </c>
      <c r="I9" s="181">
        <v>130.4883654621493</v>
      </c>
      <c r="J9" s="181">
        <v>127.14189241564614</v>
      </c>
      <c r="K9" s="181">
        <v>126.14308345598558</v>
      </c>
    </row>
    <row r="10" spans="1:11" ht="12.75" customHeight="1">
      <c r="A10" s="200" t="s">
        <v>540</v>
      </c>
      <c r="B10" s="182">
        <v>120.11574470190648</v>
      </c>
      <c r="C10" s="182">
        <v>118.06352686563362</v>
      </c>
      <c r="D10" s="182">
        <v>120.07067202580419</v>
      </c>
      <c r="E10" s="182">
        <v>123.2</v>
      </c>
      <c r="F10" s="182">
        <v>127.79848119734581</v>
      </c>
      <c r="G10" s="182">
        <v>128.2</v>
      </c>
      <c r="H10" s="181">
        <v>124.21833358384394</v>
      </c>
      <c r="I10" s="181">
        <v>123.05184450250113</v>
      </c>
      <c r="J10" s="181">
        <v>118.58205031779649</v>
      </c>
      <c r="K10" s="181">
        <v>116.04326902348404</v>
      </c>
    </row>
    <row r="11" spans="1:11" ht="12.75" customHeight="1">
      <c r="A11" s="200" t="s">
        <v>221</v>
      </c>
      <c r="B11" s="182">
        <v>105.73194605114583</v>
      </c>
      <c r="C11" s="182">
        <v>104.38307882418368</v>
      </c>
      <c r="D11" s="182">
        <v>106.94819887616312</v>
      </c>
      <c r="E11" s="182">
        <v>115</v>
      </c>
      <c r="F11" s="182">
        <v>120.13896805474633</v>
      </c>
      <c r="G11" s="182">
        <v>116.4</v>
      </c>
      <c r="H11" s="181">
        <v>115.47999377753577</v>
      </c>
      <c r="I11" s="181">
        <v>112.16666128577499</v>
      </c>
      <c r="J11" s="181">
        <v>110.71314321896043</v>
      </c>
      <c r="K11" s="181">
        <v>101.6245093882964</v>
      </c>
    </row>
    <row r="12" spans="1:11" ht="12.75" customHeight="1">
      <c r="A12" s="200" t="s">
        <v>222</v>
      </c>
      <c r="B12" s="182">
        <v>90.50724374801038</v>
      </c>
      <c r="C12" s="182">
        <v>101.72826134756224</v>
      </c>
      <c r="D12" s="182">
        <v>133.78962804361552</v>
      </c>
      <c r="E12" s="182">
        <v>147.5</v>
      </c>
      <c r="F12" s="182">
        <v>128.84614865170676</v>
      </c>
      <c r="G12" s="182">
        <v>114.6</v>
      </c>
      <c r="H12" s="181">
        <v>108.93752866780397</v>
      </c>
      <c r="I12" s="181">
        <v>100.89269514146974</v>
      </c>
      <c r="J12" s="181">
        <v>91.20678591388577</v>
      </c>
      <c r="K12" s="181">
        <v>89.86700633427495</v>
      </c>
    </row>
    <row r="13" spans="1:11" s="43" customFormat="1" ht="12.75" customHeight="1">
      <c r="A13" s="200"/>
      <c r="B13" s="182"/>
      <c r="C13" s="182"/>
      <c r="D13" s="182"/>
      <c r="E13" s="182"/>
      <c r="F13" s="182"/>
      <c r="G13" s="182"/>
      <c r="H13" s="181"/>
      <c r="I13" s="181"/>
      <c r="J13" s="181"/>
      <c r="K13" s="181"/>
    </row>
    <row r="14" spans="1:11" ht="12.75" customHeight="1">
      <c r="A14" s="190" t="s">
        <v>173</v>
      </c>
      <c r="B14" s="186">
        <v>131.59617204509618</v>
      </c>
      <c r="C14" s="186">
        <v>133.75175959336363</v>
      </c>
      <c r="D14" s="186">
        <v>144.22059301170256</v>
      </c>
      <c r="E14" s="186">
        <v>145.7</v>
      </c>
      <c r="F14" s="186">
        <v>151.72978982118548</v>
      </c>
      <c r="G14" s="186">
        <v>140.5</v>
      </c>
      <c r="H14" s="188">
        <v>135.75949308385006</v>
      </c>
      <c r="I14" s="188">
        <v>134.63183314174404</v>
      </c>
      <c r="J14" s="188">
        <v>140.43987528893442</v>
      </c>
      <c r="K14" s="188">
        <v>130.03415699296946</v>
      </c>
    </row>
    <row r="15" spans="1:11" ht="12.75" customHeight="1">
      <c r="A15" s="200" t="s">
        <v>198</v>
      </c>
      <c r="B15" s="182">
        <v>117.50797282760725</v>
      </c>
      <c r="C15" s="182">
        <v>117.88292463376663</v>
      </c>
      <c r="D15" s="182">
        <v>132.10999871744747</v>
      </c>
      <c r="E15" s="182">
        <v>130.7</v>
      </c>
      <c r="F15" s="182">
        <v>137.795622172879</v>
      </c>
      <c r="G15" s="182">
        <v>122.7</v>
      </c>
      <c r="H15" s="181">
        <v>114.49660635343619</v>
      </c>
      <c r="I15" s="181">
        <v>117.48182070212503</v>
      </c>
      <c r="J15" s="181">
        <v>126.97371837449867</v>
      </c>
      <c r="K15" s="181">
        <v>121.31671855899997</v>
      </c>
    </row>
    <row r="16" spans="1:11" ht="12.75" customHeight="1">
      <c r="A16" s="200" t="s">
        <v>199</v>
      </c>
      <c r="B16" s="182">
        <v>149.80794474713073</v>
      </c>
      <c r="C16" s="182">
        <v>154.2653547568619</v>
      </c>
      <c r="D16" s="182">
        <v>159.87592178500213</v>
      </c>
      <c r="E16" s="182">
        <v>165.2</v>
      </c>
      <c r="F16" s="182">
        <v>169.74244637760182</v>
      </c>
      <c r="G16" s="182">
        <v>163.4</v>
      </c>
      <c r="H16" s="181">
        <v>163.24596272737233</v>
      </c>
      <c r="I16" s="181">
        <v>156.80160257541888</v>
      </c>
      <c r="J16" s="181">
        <v>157.84753577908378</v>
      </c>
      <c r="K16" s="181">
        <v>141.3031634041189</v>
      </c>
    </row>
    <row r="17" spans="1:11" s="43" customFormat="1" ht="12.75" customHeight="1">
      <c r="A17" s="200"/>
      <c r="B17" s="182"/>
      <c r="C17" s="182"/>
      <c r="D17" s="182"/>
      <c r="E17" s="182"/>
      <c r="F17" s="182"/>
      <c r="G17" s="182"/>
      <c r="H17" s="181"/>
      <c r="I17" s="181"/>
      <c r="J17" s="181"/>
      <c r="K17" s="181"/>
    </row>
    <row r="18" spans="1:11" ht="21" customHeight="1" thickBot="1">
      <c r="A18" s="451" t="s">
        <v>196</v>
      </c>
      <c r="B18" s="442">
        <v>118.48357080316896</v>
      </c>
      <c r="C18" s="442">
        <v>119.19107311736188</v>
      </c>
      <c r="D18" s="442">
        <v>124.59869102296086</v>
      </c>
      <c r="E18" s="442">
        <v>126.9</v>
      </c>
      <c r="F18" s="442">
        <v>128.1</v>
      </c>
      <c r="G18" s="442">
        <v>129.2</v>
      </c>
      <c r="H18" s="444">
        <v>125.13688061974365</v>
      </c>
      <c r="I18" s="444">
        <v>124.22635295932093</v>
      </c>
      <c r="J18" s="444">
        <v>120.78886348336219</v>
      </c>
      <c r="K18" s="444">
        <v>117.87007866543185</v>
      </c>
    </row>
    <row r="19" spans="1:7" ht="12.75" customHeight="1">
      <c r="A19" s="45"/>
      <c r="B19" s="55"/>
      <c r="C19" s="55"/>
      <c r="D19" s="55"/>
      <c r="E19" s="55"/>
      <c r="F19" s="55"/>
      <c r="G19" s="55"/>
    </row>
    <row r="20" spans="1:7" ht="12.75" customHeight="1">
      <c r="A20" s="33"/>
      <c r="B20" s="55"/>
      <c r="C20" s="55"/>
      <c r="D20" s="55"/>
      <c r="E20" s="55"/>
      <c r="F20" s="55"/>
      <c r="G20" s="55"/>
    </row>
    <row r="21" spans="1:7" ht="12.75" customHeight="1">
      <c r="A21" s="45"/>
      <c r="B21" s="55"/>
      <c r="C21" s="55"/>
      <c r="D21" s="55"/>
      <c r="E21" s="55"/>
      <c r="F21" s="55"/>
      <c r="G21" s="55"/>
    </row>
    <row r="22" spans="1:7" ht="12.75" customHeight="1">
      <c r="A22" s="45"/>
      <c r="B22" s="55"/>
      <c r="C22" s="55"/>
      <c r="D22" s="59"/>
      <c r="E22" s="59"/>
      <c r="F22" s="55"/>
      <c r="G22" s="55"/>
    </row>
    <row r="23" spans="1:7" ht="12.75" customHeight="1">
      <c r="A23" s="45"/>
      <c r="B23" s="55"/>
      <c r="C23" s="55"/>
      <c r="D23" s="55"/>
      <c r="E23" s="55"/>
      <c r="F23" s="55"/>
      <c r="G23" s="55"/>
    </row>
    <row r="24" spans="1:7" ht="12.75" customHeight="1">
      <c r="A24" s="45"/>
      <c r="B24" s="55"/>
      <c r="C24" s="55"/>
      <c r="D24" s="55"/>
      <c r="E24" s="55"/>
      <c r="F24" s="55"/>
      <c r="G24" s="55"/>
    </row>
    <row r="25" spans="1:7" ht="12.75" customHeight="1">
      <c r="A25" s="45"/>
      <c r="B25" s="55"/>
      <c r="C25" s="55"/>
      <c r="D25" s="55"/>
      <c r="E25" s="55"/>
      <c r="F25" s="55"/>
      <c r="G25" s="55"/>
    </row>
    <row r="26" spans="1:7" ht="12.75" customHeight="1">
      <c r="A26" s="45"/>
      <c r="B26" s="55"/>
      <c r="C26" s="55"/>
      <c r="D26" s="55"/>
      <c r="E26" s="55"/>
      <c r="F26" s="55"/>
      <c r="G26" s="55"/>
    </row>
    <row r="27" spans="1:7" ht="12.75" customHeight="1">
      <c r="A27" s="45"/>
      <c r="B27" s="55"/>
      <c r="C27" s="55"/>
      <c r="D27" s="55"/>
      <c r="E27" s="55"/>
      <c r="F27" s="55"/>
      <c r="G27" s="55"/>
    </row>
    <row r="28" spans="1:7" ht="12.75" customHeight="1">
      <c r="A28" s="45"/>
      <c r="B28" s="55"/>
      <c r="C28" s="55"/>
      <c r="D28" s="55"/>
      <c r="E28" s="55"/>
      <c r="F28" s="55"/>
      <c r="G28" s="55"/>
    </row>
    <row r="29" spans="1:7" ht="12.75" customHeight="1">
      <c r="A29" s="33"/>
      <c r="B29" s="55"/>
      <c r="C29" s="55"/>
      <c r="D29" s="55"/>
      <c r="E29" s="55"/>
      <c r="F29" s="55"/>
      <c r="G29" s="55"/>
    </row>
    <row r="30" spans="1:7" ht="12.75" customHeight="1">
      <c r="A30" s="45"/>
      <c r="B30" s="55"/>
      <c r="C30" s="55"/>
      <c r="D30" s="55"/>
      <c r="E30" s="55"/>
      <c r="F30" s="55"/>
      <c r="G30" s="55"/>
    </row>
    <row r="31" spans="1:7" ht="12.75" customHeight="1">
      <c r="A31" s="45"/>
      <c r="B31" s="55"/>
      <c r="C31" s="55"/>
      <c r="D31" s="55"/>
      <c r="E31" s="55"/>
      <c r="F31" s="55"/>
      <c r="G31" s="55"/>
    </row>
    <row r="32" spans="1:7" ht="12.75" customHeight="1">
      <c r="A32" s="45"/>
      <c r="B32" s="55"/>
      <c r="C32" s="55"/>
      <c r="D32" s="55"/>
      <c r="E32" s="55"/>
      <c r="F32" s="55"/>
      <c r="G32" s="55"/>
    </row>
    <row r="33" spans="1:7" ht="12.75" customHeight="1">
      <c r="A33" s="45"/>
      <c r="B33" s="55"/>
      <c r="C33" s="55"/>
      <c r="D33" s="55"/>
      <c r="E33" s="55"/>
      <c r="F33" s="55"/>
      <c r="G33" s="55"/>
    </row>
    <row r="34" spans="1:7" ht="12.75" customHeight="1">
      <c r="A34" s="33"/>
      <c r="B34" s="55"/>
      <c r="C34" s="55"/>
      <c r="D34" s="55"/>
      <c r="E34" s="55"/>
      <c r="F34" s="55"/>
      <c r="G34" s="55"/>
    </row>
    <row r="35" spans="1:7" ht="12.75" customHeight="1">
      <c r="A35" s="45"/>
      <c r="B35" s="55"/>
      <c r="C35" s="55"/>
      <c r="D35" s="55"/>
      <c r="E35" s="55"/>
      <c r="F35" s="55"/>
      <c r="G35" s="55"/>
    </row>
    <row r="36" spans="1:7" ht="12.75" customHeight="1">
      <c r="A36" s="45"/>
      <c r="B36" s="55"/>
      <c r="C36" s="55"/>
      <c r="D36" s="55"/>
      <c r="E36" s="55"/>
      <c r="F36" s="55"/>
      <c r="G36" s="55"/>
    </row>
    <row r="37" spans="1:7" ht="12.75" customHeight="1">
      <c r="A37" s="45"/>
      <c r="B37" s="55"/>
      <c r="C37" s="55"/>
      <c r="D37" s="55"/>
      <c r="E37" s="55"/>
      <c r="F37" s="55"/>
      <c r="G37" s="55"/>
    </row>
    <row r="38" spans="1:7" ht="12.75" customHeight="1">
      <c r="A38" s="45"/>
      <c r="B38" s="55"/>
      <c r="C38" s="55"/>
      <c r="D38" s="55"/>
      <c r="E38" s="55"/>
      <c r="F38" s="55"/>
      <c r="G38" s="55"/>
    </row>
    <row r="39" spans="1:7" ht="12.75" customHeight="1">
      <c r="A39" s="45"/>
      <c r="B39" s="55"/>
      <c r="C39" s="55"/>
      <c r="D39" s="55"/>
      <c r="E39" s="55"/>
      <c r="F39" s="55"/>
      <c r="G39" s="55"/>
    </row>
    <row r="40" spans="1:7" s="43" customFormat="1" ht="12.75" customHeight="1">
      <c r="A40" s="33"/>
      <c r="B40" s="54"/>
      <c r="C40" s="54"/>
      <c r="D40" s="54"/>
      <c r="E40" s="54"/>
      <c r="F40" s="54"/>
      <c r="G40" s="54"/>
    </row>
    <row r="41" spans="1:7" ht="12.75" customHeight="1">
      <c r="A41" s="33"/>
      <c r="B41" s="55"/>
      <c r="C41" s="55"/>
      <c r="D41" s="55"/>
      <c r="E41" s="55"/>
      <c r="F41" s="55"/>
      <c r="G41" s="55"/>
    </row>
    <row r="42" spans="1:7" ht="12.75" customHeight="1">
      <c r="A42" s="33"/>
      <c r="B42" s="55"/>
      <c r="C42" s="55"/>
      <c r="D42" s="55"/>
      <c r="E42" s="55"/>
      <c r="F42" s="55"/>
      <c r="G42" s="55"/>
    </row>
    <row r="43" spans="1:7" ht="12.75" customHeight="1">
      <c r="A43" s="33"/>
      <c r="B43" s="55"/>
      <c r="C43" s="55"/>
      <c r="D43" s="55"/>
      <c r="E43" s="55"/>
      <c r="F43" s="55"/>
      <c r="G43" s="55"/>
    </row>
    <row r="44" spans="1:7" ht="12.75" customHeight="1">
      <c r="A44" s="33"/>
      <c r="B44" s="55"/>
      <c r="C44" s="55"/>
      <c r="D44" s="55"/>
      <c r="E44" s="55"/>
      <c r="F44" s="55"/>
      <c r="G44" s="55"/>
    </row>
    <row r="45" spans="1:7" ht="12.75" customHeight="1">
      <c r="A45" s="33"/>
      <c r="B45" s="54"/>
      <c r="C45" s="54"/>
      <c r="D45" s="54"/>
      <c r="E45" s="54"/>
      <c r="F45" s="54"/>
      <c r="G45" s="54"/>
    </row>
    <row r="46" spans="1:7" ht="15.75">
      <c r="A46" s="47"/>
      <c r="B46" s="48"/>
      <c r="C46" s="48"/>
      <c r="D46" s="48"/>
      <c r="E46" s="40"/>
      <c r="F46" s="40"/>
      <c r="G46" s="40"/>
    </row>
    <row r="47" spans="1:7" ht="15.75">
      <c r="A47" s="40"/>
      <c r="B47" s="44"/>
      <c r="C47" s="44"/>
      <c r="D47" s="44"/>
      <c r="E47" s="40"/>
      <c r="F47" s="40"/>
      <c r="G47" s="40"/>
    </row>
    <row r="48" spans="1:7" ht="15.75">
      <c r="A48" s="40"/>
      <c r="B48" s="44"/>
      <c r="C48" s="44"/>
      <c r="D48" s="44"/>
      <c r="E48" s="40"/>
      <c r="F48" s="40"/>
      <c r="G48" s="40"/>
    </row>
    <row r="49" spans="1:7" ht="15.75">
      <c r="A49" s="40"/>
      <c r="B49" s="44"/>
      <c r="C49" s="44"/>
      <c r="D49" s="44"/>
      <c r="E49" s="40"/>
      <c r="F49" s="40"/>
      <c r="G49" s="40"/>
    </row>
    <row r="50" spans="1:7" ht="15.75">
      <c r="A50" s="40"/>
      <c r="B50" s="44"/>
      <c r="C50" s="44"/>
      <c r="D50" s="44"/>
      <c r="E50" s="40"/>
      <c r="F50" s="40"/>
      <c r="G50" s="40"/>
    </row>
    <row r="51" spans="1:7" ht="15.75">
      <c r="A51" s="40"/>
      <c r="B51" s="40"/>
      <c r="C51" s="40"/>
      <c r="E51" s="40"/>
      <c r="F51" s="40"/>
      <c r="G51" s="40"/>
    </row>
    <row r="52" spans="1:7" ht="15.75">
      <c r="A52" s="40"/>
      <c r="B52" s="40"/>
      <c r="C52" s="40"/>
      <c r="E52" s="40"/>
      <c r="F52" s="40"/>
      <c r="G52" s="40"/>
    </row>
    <row r="53" spans="1:7" ht="15.75">
      <c r="A53" s="40"/>
      <c r="B53" s="40"/>
      <c r="C53" s="40"/>
      <c r="E53" s="40"/>
      <c r="F53" s="40"/>
      <c r="G53" s="40"/>
    </row>
    <row r="54" spans="1:6" ht="15.75">
      <c r="A54" s="40"/>
      <c r="B54" s="40"/>
      <c r="C54" s="40"/>
      <c r="E54" s="40"/>
      <c r="F54" s="40"/>
    </row>
    <row r="55" spans="1:6" ht="15.75">
      <c r="A55" s="40"/>
      <c r="B55" s="40"/>
      <c r="C55" s="40"/>
      <c r="E55" s="40"/>
      <c r="F55" s="40"/>
    </row>
    <row r="56" spans="1:6" ht="15.75">
      <c r="A56" s="40"/>
      <c r="B56" s="40"/>
      <c r="C56" s="40"/>
      <c r="E56" s="40"/>
      <c r="F56" s="40"/>
    </row>
    <row r="57" spans="1:6" ht="15.75">
      <c r="A57" s="40"/>
      <c r="B57" s="40"/>
      <c r="C57" s="40"/>
      <c r="E57" s="40"/>
      <c r="F57" s="40"/>
    </row>
    <row r="58" spans="1:6" ht="15.75">
      <c r="A58" s="40"/>
      <c r="B58" s="40"/>
      <c r="C58" s="40"/>
      <c r="E58" s="40"/>
      <c r="F58" s="40"/>
    </row>
    <row r="59" spans="1:6" ht="15.75">
      <c r="A59" s="40"/>
      <c r="B59" s="40"/>
      <c r="C59" s="40"/>
      <c r="E59" s="40"/>
      <c r="F59" s="40"/>
    </row>
    <row r="60" spans="1:6" ht="15.75">
      <c r="A60" s="40"/>
      <c r="B60" s="40"/>
      <c r="C60" s="40"/>
      <c r="E60" s="40"/>
      <c r="F60" s="40"/>
    </row>
    <row r="61" spans="1:6" ht="15.75">
      <c r="A61" s="40"/>
      <c r="B61" s="40"/>
      <c r="C61" s="40"/>
      <c r="E61" s="40"/>
      <c r="F61" s="40"/>
    </row>
    <row r="62" spans="1:6" ht="15.75">
      <c r="A62" s="40"/>
      <c r="B62" s="40"/>
      <c r="C62" s="40"/>
      <c r="E62" s="40"/>
      <c r="F62" s="40"/>
    </row>
    <row r="63" spans="1:6" ht="15.75">
      <c r="A63" s="40"/>
      <c r="B63" s="40"/>
      <c r="C63" s="40"/>
      <c r="E63" s="40"/>
      <c r="F63" s="40"/>
    </row>
    <row r="64" spans="1:6" ht="15.75">
      <c r="A64" s="40"/>
      <c r="B64" s="40"/>
      <c r="C64" s="40"/>
      <c r="E64" s="40"/>
      <c r="F64" s="40"/>
    </row>
    <row r="65" spans="1:6" ht="15.75">
      <c r="A65" s="40"/>
      <c r="B65" s="40"/>
      <c r="C65" s="40"/>
      <c r="E65" s="40"/>
      <c r="F65" s="40"/>
    </row>
    <row r="66" spans="1:6" ht="15.75">
      <c r="A66" s="40"/>
      <c r="B66" s="40"/>
      <c r="C66" s="40"/>
      <c r="E66" s="40"/>
      <c r="F66" s="40"/>
    </row>
    <row r="67" spans="1:6" ht="15.75">
      <c r="A67" s="40"/>
      <c r="B67" s="40"/>
      <c r="C67" s="40"/>
      <c r="E67" s="40"/>
      <c r="F67" s="40"/>
    </row>
    <row r="68" spans="1:6" ht="15.75">
      <c r="A68" s="40"/>
      <c r="B68" s="40"/>
      <c r="C68" s="40"/>
      <c r="E68" s="40"/>
      <c r="F68" s="40"/>
    </row>
    <row r="69" spans="1:6" ht="15.75">
      <c r="A69" s="40"/>
      <c r="B69" s="40"/>
      <c r="C69" s="40"/>
      <c r="E69" s="40"/>
      <c r="F69" s="40"/>
    </row>
    <row r="70" spans="1:6" ht="15.75">
      <c r="A70" s="40"/>
      <c r="B70" s="40"/>
      <c r="C70" s="40"/>
      <c r="E70" s="40"/>
      <c r="F70" s="40"/>
    </row>
    <row r="71" spans="1:6" ht="15.75">
      <c r="A71" s="40"/>
      <c r="B71" s="40"/>
      <c r="C71" s="40"/>
      <c r="E71" s="40"/>
      <c r="F71" s="40"/>
    </row>
    <row r="72" spans="1:6" ht="15.75">
      <c r="A72" s="40"/>
      <c r="B72" s="40"/>
      <c r="C72" s="40"/>
      <c r="E72" s="40"/>
      <c r="F72" s="40"/>
    </row>
    <row r="73" spans="1:6" ht="15.75">
      <c r="A73" s="40"/>
      <c r="B73" s="40"/>
      <c r="C73" s="40"/>
      <c r="E73" s="40"/>
      <c r="F73" s="40"/>
    </row>
    <row r="74" spans="1:6" ht="15.75">
      <c r="A74" s="40"/>
      <c r="B74" s="40"/>
      <c r="C74" s="40"/>
      <c r="E74" s="40"/>
      <c r="F74" s="40"/>
    </row>
    <row r="75" spans="1:6" ht="15.75">
      <c r="A75" s="40"/>
      <c r="B75" s="40"/>
      <c r="C75" s="40"/>
      <c r="E75" s="40"/>
      <c r="F75" s="40"/>
    </row>
    <row r="76" spans="1:6" ht="15.75">
      <c r="A76" s="40"/>
      <c r="B76" s="40"/>
      <c r="C76" s="40"/>
      <c r="E76" s="40"/>
      <c r="F76" s="40"/>
    </row>
    <row r="77" spans="1:6" ht="15.75">
      <c r="A77" s="40"/>
      <c r="B77" s="40"/>
      <c r="C77" s="40"/>
      <c r="E77" s="40"/>
      <c r="F77" s="40"/>
    </row>
    <row r="78" spans="1:6" ht="15.75">
      <c r="A78" s="40"/>
      <c r="B78" s="40"/>
      <c r="C78" s="40"/>
      <c r="E78" s="40"/>
      <c r="F78" s="40"/>
    </row>
    <row r="79" spans="1:6" ht="15.75">
      <c r="A79" s="40"/>
      <c r="B79" s="40"/>
      <c r="C79" s="40"/>
      <c r="E79" s="40"/>
      <c r="F79" s="40"/>
    </row>
    <row r="80" spans="1:6" ht="15.75">
      <c r="A80" s="40"/>
      <c r="B80" s="40"/>
      <c r="C80" s="40"/>
      <c r="E80" s="40"/>
      <c r="F80" s="40"/>
    </row>
    <row r="81" spans="1:6" ht="15.75">
      <c r="A81" s="40"/>
      <c r="B81" s="40"/>
      <c r="C81" s="40"/>
      <c r="E81" s="40"/>
      <c r="F81" s="40"/>
    </row>
    <row r="82" spans="1:6" ht="15.75">
      <c r="A82" s="40"/>
      <c r="B82" s="40"/>
      <c r="C82" s="40"/>
      <c r="E82" s="40"/>
      <c r="F82" s="40"/>
    </row>
    <row r="83" spans="1:6" ht="15.75">
      <c r="A83" s="40"/>
      <c r="B83" s="40"/>
      <c r="C83" s="40"/>
      <c r="E83" s="40"/>
      <c r="F83" s="40"/>
    </row>
    <row r="84" spans="1:6" ht="15.75">
      <c r="A84" s="40"/>
      <c r="B84" s="40"/>
      <c r="C84" s="40"/>
      <c r="E84" s="40"/>
      <c r="F84" s="40"/>
    </row>
    <row r="85" spans="1:6" ht="15.75">
      <c r="A85" s="40"/>
      <c r="B85" s="40"/>
      <c r="C85" s="40"/>
      <c r="E85" s="40"/>
      <c r="F85" s="40"/>
    </row>
    <row r="86" spans="1:6" ht="15.75">
      <c r="A86" s="40"/>
      <c r="B86" s="40"/>
      <c r="C86" s="40"/>
      <c r="E86" s="40"/>
      <c r="F86" s="40"/>
    </row>
    <row r="87" spans="1:6" ht="15.75">
      <c r="A87" s="40"/>
      <c r="B87" s="40"/>
      <c r="C87" s="40"/>
      <c r="E87" s="40"/>
      <c r="F87" s="40"/>
    </row>
    <row r="88" spans="1:6" ht="15.75">
      <c r="A88" s="40"/>
      <c r="B88" s="40"/>
      <c r="C88" s="40"/>
      <c r="E88" s="40"/>
      <c r="F88" s="40"/>
    </row>
    <row r="89" spans="1:6" ht="15.75">
      <c r="A89" s="40"/>
      <c r="B89" s="40"/>
      <c r="C89" s="40"/>
      <c r="E89" s="40"/>
      <c r="F89" s="40"/>
    </row>
    <row r="90" spans="1:6" ht="15.75">
      <c r="A90" s="40"/>
      <c r="B90" s="40"/>
      <c r="C90" s="40"/>
      <c r="E90" s="40"/>
      <c r="F90" s="40"/>
    </row>
    <row r="91" spans="1:6" ht="15.75">
      <c r="A91" s="40"/>
      <c r="B91" s="40"/>
      <c r="C91" s="40"/>
      <c r="E91" s="40"/>
      <c r="F91" s="40"/>
    </row>
    <row r="92" spans="1:6" ht="15.75">
      <c r="A92" s="40"/>
      <c r="B92" s="40"/>
      <c r="C92" s="40"/>
      <c r="E92" s="40"/>
      <c r="F92" s="40"/>
    </row>
    <row r="93" spans="1:6" ht="15.75">
      <c r="A93" s="40"/>
      <c r="B93" s="40"/>
      <c r="C93" s="40"/>
      <c r="E93" s="40"/>
      <c r="F93" s="40"/>
    </row>
    <row r="94" spans="1:6" ht="15.75">
      <c r="A94" s="40"/>
      <c r="B94" s="40"/>
      <c r="C94" s="40"/>
      <c r="E94" s="40"/>
      <c r="F94" s="40"/>
    </row>
    <row r="95" spans="1:6" ht="15.75">
      <c r="A95" s="40"/>
      <c r="B95" s="40"/>
      <c r="C95" s="40"/>
      <c r="E95" s="40"/>
      <c r="F95" s="40"/>
    </row>
    <row r="96" spans="1:6" ht="15.75">
      <c r="A96" s="40"/>
      <c r="B96" s="40"/>
      <c r="C96" s="40"/>
      <c r="E96" s="40"/>
      <c r="F96" s="40"/>
    </row>
    <row r="97" spans="1:6" ht="15.75">
      <c r="A97" s="40"/>
      <c r="B97" s="40"/>
      <c r="C97" s="40"/>
      <c r="E97" s="40"/>
      <c r="F97" s="40"/>
    </row>
    <row r="98" spans="1:6" ht="15.75">
      <c r="A98" s="40"/>
      <c r="B98" s="40"/>
      <c r="C98" s="40"/>
      <c r="E98" s="40"/>
      <c r="F98" s="40"/>
    </row>
    <row r="99" spans="1:6" ht="15.75">
      <c r="A99" s="40"/>
      <c r="B99" s="40"/>
      <c r="C99" s="40"/>
      <c r="E99" s="40"/>
      <c r="F99" s="40"/>
    </row>
    <row r="100" spans="1:6" ht="15.75">
      <c r="A100" s="40"/>
      <c r="B100" s="40"/>
      <c r="C100" s="40"/>
      <c r="E100" s="40"/>
      <c r="F100" s="40"/>
    </row>
    <row r="101" spans="1:6" ht="15.75">
      <c r="A101" s="40"/>
      <c r="B101" s="40"/>
      <c r="C101" s="40"/>
      <c r="E101" s="40"/>
      <c r="F101" s="40"/>
    </row>
    <row r="102" spans="1:6" ht="15.75">
      <c r="A102" s="40"/>
      <c r="B102" s="40"/>
      <c r="C102" s="40"/>
      <c r="E102" s="40"/>
      <c r="F102" s="40"/>
    </row>
    <row r="103" spans="1:6" ht="15.75">
      <c r="A103" s="40"/>
      <c r="B103" s="40"/>
      <c r="C103" s="40"/>
      <c r="E103" s="40"/>
      <c r="F103" s="40"/>
    </row>
    <row r="104" spans="1:6" ht="15.75">
      <c r="A104" s="40"/>
      <c r="B104" s="40"/>
      <c r="C104" s="40"/>
      <c r="E104" s="40"/>
      <c r="F104" s="40"/>
    </row>
    <row r="105" spans="1:6" ht="15.75">
      <c r="A105" s="40"/>
      <c r="B105" s="40"/>
      <c r="C105" s="40"/>
      <c r="E105" s="40"/>
      <c r="F105" s="40"/>
    </row>
    <row r="106" spans="1:6" ht="15.75">
      <c r="A106" s="40"/>
      <c r="B106" s="40"/>
      <c r="C106" s="40"/>
      <c r="E106" s="40"/>
      <c r="F106" s="40"/>
    </row>
    <row r="107" spans="1:6" ht="15.75">
      <c r="A107" s="40"/>
      <c r="B107" s="40"/>
      <c r="C107" s="40"/>
      <c r="E107" s="40"/>
      <c r="F107" s="40"/>
    </row>
    <row r="108" spans="1:6" ht="15.75">
      <c r="A108" s="40"/>
      <c r="B108" s="40"/>
      <c r="C108" s="40"/>
      <c r="E108" s="40"/>
      <c r="F108" s="40"/>
    </row>
    <row r="109" spans="1:6" ht="15.75">
      <c r="A109" s="40"/>
      <c r="B109" s="40"/>
      <c r="C109" s="40"/>
      <c r="E109" s="40"/>
      <c r="F109" s="40"/>
    </row>
    <row r="110" spans="1:6" ht="15.75">
      <c r="A110" s="40"/>
      <c r="B110" s="40"/>
      <c r="C110" s="40"/>
      <c r="E110" s="40"/>
      <c r="F110" s="40"/>
    </row>
    <row r="111" spans="1:6" ht="15.75">
      <c r="A111" s="40"/>
      <c r="B111" s="40"/>
      <c r="C111" s="40"/>
      <c r="E111" s="40"/>
      <c r="F111" s="40"/>
    </row>
    <row r="112" spans="1:6" ht="15.75">
      <c r="A112" s="40"/>
      <c r="B112" s="40"/>
      <c r="C112" s="40"/>
      <c r="E112" s="40"/>
      <c r="F112" s="40"/>
    </row>
    <row r="113" spans="1:6" ht="15.75">
      <c r="A113" s="40"/>
      <c r="B113" s="40"/>
      <c r="C113" s="40"/>
      <c r="E113" s="40"/>
      <c r="F113" s="40"/>
    </row>
    <row r="114" spans="1:6" ht="15.75">
      <c r="A114" s="40"/>
      <c r="B114" s="40"/>
      <c r="C114" s="40"/>
      <c r="E114" s="40"/>
      <c r="F114" s="40"/>
    </row>
    <row r="115" spans="1:6" ht="15.75">
      <c r="A115" s="40"/>
      <c r="B115" s="40"/>
      <c r="C115" s="40"/>
      <c r="E115" s="40"/>
      <c r="F115" s="40"/>
    </row>
    <row r="116" spans="1:6" ht="15.75">
      <c r="A116" s="40"/>
      <c r="B116" s="40"/>
      <c r="C116" s="40"/>
      <c r="E116" s="40"/>
      <c r="F116" s="40"/>
    </row>
    <row r="117" spans="1:6" ht="15.75">
      <c r="A117" s="40"/>
      <c r="B117" s="40"/>
      <c r="C117" s="40"/>
      <c r="E117" s="40"/>
      <c r="F117" s="40"/>
    </row>
    <row r="118" spans="1:6" ht="15.75">
      <c r="A118" s="40"/>
      <c r="B118" s="40"/>
      <c r="C118" s="40"/>
      <c r="E118" s="40"/>
      <c r="F118" s="40"/>
    </row>
    <row r="119" spans="1:6" ht="15.75">
      <c r="A119" s="40"/>
      <c r="B119" s="40"/>
      <c r="C119" s="40"/>
      <c r="E119" s="40"/>
      <c r="F119" s="40"/>
    </row>
    <row r="120" spans="1:6" ht="15.75">
      <c r="A120" s="40"/>
      <c r="B120" s="40"/>
      <c r="C120" s="40"/>
      <c r="E120" s="40"/>
      <c r="F120" s="40"/>
    </row>
    <row r="121" spans="1:6" ht="15.75">
      <c r="A121" s="40"/>
      <c r="B121" s="40"/>
      <c r="C121" s="40"/>
      <c r="E121" s="40"/>
      <c r="F121" s="40"/>
    </row>
    <row r="122" spans="1:6" ht="15.75">
      <c r="A122" s="40"/>
      <c r="B122" s="40"/>
      <c r="C122" s="40"/>
      <c r="E122" s="40"/>
      <c r="F122" s="40"/>
    </row>
    <row r="123" spans="1:6" ht="15.75">
      <c r="A123" s="40"/>
      <c r="B123" s="40"/>
      <c r="C123" s="40"/>
      <c r="E123" s="40"/>
      <c r="F123" s="40"/>
    </row>
    <row r="124" spans="1:6" ht="15.75">
      <c r="A124" s="40"/>
      <c r="B124" s="40"/>
      <c r="C124" s="40"/>
      <c r="E124" s="40"/>
      <c r="F124" s="40"/>
    </row>
    <row r="125" spans="1:6" ht="15.75">
      <c r="A125" s="40"/>
      <c r="B125" s="40"/>
      <c r="C125" s="40"/>
      <c r="E125" s="40"/>
      <c r="F125" s="40"/>
    </row>
    <row r="126" spans="1:6" ht="15.75">
      <c r="A126" s="40"/>
      <c r="B126" s="40"/>
      <c r="C126" s="40"/>
      <c r="E126" s="40"/>
      <c r="F126" s="40"/>
    </row>
    <row r="127" spans="1:6" ht="15.75">
      <c r="A127" s="40"/>
      <c r="B127" s="40"/>
      <c r="C127" s="40"/>
      <c r="E127" s="40"/>
      <c r="F127" s="40"/>
    </row>
    <row r="128" spans="1:6" ht="15.75">
      <c r="A128" s="40"/>
      <c r="B128" s="40"/>
      <c r="C128" s="40"/>
      <c r="E128" s="40"/>
      <c r="F128" s="40"/>
    </row>
    <row r="129" spans="1:6" ht="15.75">
      <c r="A129" s="40"/>
      <c r="B129" s="40"/>
      <c r="C129" s="40"/>
      <c r="E129" s="40"/>
      <c r="F129" s="40"/>
    </row>
    <row r="130" spans="1:6" ht="15.75">
      <c r="A130" s="40"/>
      <c r="B130" s="40"/>
      <c r="C130" s="40"/>
      <c r="E130" s="40"/>
      <c r="F130" s="40"/>
    </row>
    <row r="131" spans="1:6" ht="15.75">
      <c r="A131" s="40"/>
      <c r="B131" s="40"/>
      <c r="C131" s="40"/>
      <c r="E131" s="40"/>
      <c r="F131" s="40"/>
    </row>
    <row r="132" spans="1:6" ht="15.75">
      <c r="A132" s="40"/>
      <c r="B132" s="40"/>
      <c r="C132" s="40"/>
      <c r="E132" s="40"/>
      <c r="F132" s="40"/>
    </row>
    <row r="133" spans="1:6" ht="15.75">
      <c r="A133" s="40"/>
      <c r="B133" s="40"/>
      <c r="C133" s="40"/>
      <c r="E133" s="40"/>
      <c r="F133" s="40"/>
    </row>
    <row r="134" spans="1:6" ht="15.75">
      <c r="A134" s="40"/>
      <c r="B134" s="40"/>
      <c r="C134" s="40"/>
      <c r="E134" s="40"/>
      <c r="F134" s="40"/>
    </row>
    <row r="135" spans="1:6" ht="15.75">
      <c r="A135" s="40"/>
      <c r="B135" s="40"/>
      <c r="C135" s="40"/>
      <c r="E135" s="40"/>
      <c r="F135" s="40"/>
    </row>
    <row r="136" spans="1:6" ht="15.75">
      <c r="A136" s="40"/>
      <c r="B136" s="40"/>
      <c r="C136" s="40"/>
      <c r="E136" s="40"/>
      <c r="F136" s="40"/>
    </row>
    <row r="137" spans="1:6" ht="15.75">
      <c r="A137" s="40"/>
      <c r="B137" s="40"/>
      <c r="C137" s="40"/>
      <c r="E137" s="40"/>
      <c r="F137" s="40"/>
    </row>
    <row r="138" spans="1:6" ht="15.75">
      <c r="A138" s="40"/>
      <c r="B138" s="40"/>
      <c r="C138" s="40"/>
      <c r="E138" s="40"/>
      <c r="F138" s="40"/>
    </row>
    <row r="139" spans="1:6" ht="15.75">
      <c r="A139" s="40"/>
      <c r="B139" s="40"/>
      <c r="C139" s="40"/>
      <c r="E139" s="40"/>
      <c r="F139" s="40"/>
    </row>
    <row r="140" spans="1:6" ht="15.75">
      <c r="A140" s="40"/>
      <c r="B140" s="40"/>
      <c r="C140" s="40"/>
      <c r="E140" s="40"/>
      <c r="F140" s="40"/>
    </row>
    <row r="141" spans="1:6" ht="15.75">
      <c r="A141" s="40"/>
      <c r="B141" s="40"/>
      <c r="C141" s="40"/>
      <c r="E141" s="40"/>
      <c r="F141" s="40"/>
    </row>
    <row r="142" spans="1:6" ht="15.75">
      <c r="A142" s="40"/>
      <c r="B142" s="40"/>
      <c r="C142" s="40"/>
      <c r="E142" s="40"/>
      <c r="F142" s="40"/>
    </row>
    <row r="143" spans="1:6" ht="15.75">
      <c r="A143" s="40"/>
      <c r="B143" s="40"/>
      <c r="C143" s="40"/>
      <c r="E143" s="40"/>
      <c r="F143" s="40"/>
    </row>
    <row r="144" spans="1:6" ht="15.75">
      <c r="A144" s="40"/>
      <c r="B144" s="40"/>
      <c r="C144" s="40"/>
      <c r="E144" s="40"/>
      <c r="F144" s="40"/>
    </row>
    <row r="145" spans="1:6" ht="15.75">
      <c r="A145" s="40"/>
      <c r="B145" s="40"/>
      <c r="C145" s="40"/>
      <c r="E145" s="40"/>
      <c r="F145" s="40"/>
    </row>
    <row r="146" spans="1:6" ht="15.75">
      <c r="A146" s="40"/>
      <c r="B146" s="40"/>
      <c r="C146" s="40"/>
      <c r="E146" s="40"/>
      <c r="F146" s="40"/>
    </row>
    <row r="147" spans="1:6" ht="15.75">
      <c r="A147" s="40"/>
      <c r="B147" s="40"/>
      <c r="C147" s="40"/>
      <c r="E147" s="40"/>
      <c r="F147" s="40"/>
    </row>
    <row r="148" spans="1:6" ht="15.75">
      <c r="A148" s="40"/>
      <c r="B148" s="40"/>
      <c r="C148" s="40"/>
      <c r="E148" s="40"/>
      <c r="F148" s="40"/>
    </row>
    <row r="149" spans="1:6" ht="15.75">
      <c r="A149" s="40"/>
      <c r="B149" s="40"/>
      <c r="C149" s="40"/>
      <c r="E149" s="40"/>
      <c r="F149" s="40"/>
    </row>
    <row r="150" spans="1:6" ht="15.75">
      <c r="A150" s="40"/>
      <c r="B150" s="40"/>
      <c r="C150" s="40"/>
      <c r="E150" s="40"/>
      <c r="F150" s="40"/>
    </row>
    <row r="151" spans="1:6" ht="15.75">
      <c r="A151" s="40"/>
      <c r="B151" s="40"/>
      <c r="C151" s="40"/>
      <c r="E151" s="40"/>
      <c r="F151" s="40"/>
    </row>
    <row r="152" spans="1:6" ht="15.75">
      <c r="A152" s="40"/>
      <c r="B152" s="40"/>
      <c r="C152" s="40"/>
      <c r="E152" s="40"/>
      <c r="F152" s="40"/>
    </row>
    <row r="153" spans="1:6" ht="15.75">
      <c r="A153" s="40"/>
      <c r="B153" s="40"/>
      <c r="C153" s="40"/>
      <c r="E153" s="40"/>
      <c r="F153" s="40"/>
    </row>
    <row r="154" spans="1:6" ht="15.75">
      <c r="A154" s="40"/>
      <c r="B154" s="40"/>
      <c r="C154" s="40"/>
      <c r="E154" s="40"/>
      <c r="F154" s="40"/>
    </row>
    <row r="155" spans="1:6" ht="15.75">
      <c r="A155" s="40"/>
      <c r="B155" s="40"/>
      <c r="C155" s="40"/>
      <c r="E155" s="40"/>
      <c r="F155" s="40"/>
    </row>
    <row r="156" spans="1:6" ht="15.75">
      <c r="A156" s="40"/>
      <c r="B156" s="40"/>
      <c r="C156" s="40"/>
      <c r="E156" s="40"/>
      <c r="F156" s="40"/>
    </row>
    <row r="157" spans="1:6" ht="15.75">
      <c r="A157" s="40"/>
      <c r="B157" s="40"/>
      <c r="C157" s="40"/>
      <c r="E157" s="40"/>
      <c r="F157" s="40"/>
    </row>
    <row r="158" spans="1:6" ht="15.75">
      <c r="A158" s="40"/>
      <c r="B158" s="40"/>
      <c r="C158" s="40"/>
      <c r="E158" s="40"/>
      <c r="F158" s="40"/>
    </row>
    <row r="159" spans="1:6" ht="15.75">
      <c r="A159" s="40"/>
      <c r="B159" s="40"/>
      <c r="C159" s="40"/>
      <c r="E159" s="40"/>
      <c r="F159" s="40"/>
    </row>
    <row r="160" spans="1:6" ht="15.75">
      <c r="A160" s="40"/>
      <c r="B160" s="40"/>
      <c r="C160" s="40"/>
      <c r="E160" s="40"/>
      <c r="F160" s="40"/>
    </row>
    <row r="161" spans="1:6" ht="15.75">
      <c r="A161" s="40"/>
      <c r="B161" s="40"/>
      <c r="C161" s="40"/>
      <c r="E161" s="40"/>
      <c r="F161" s="40"/>
    </row>
    <row r="162" spans="1:6" ht="15.75">
      <c r="A162" s="40"/>
      <c r="B162" s="40"/>
      <c r="C162" s="40"/>
      <c r="E162" s="40"/>
      <c r="F162" s="40"/>
    </row>
    <row r="163" spans="1:6" ht="15.75">
      <c r="A163" s="40"/>
      <c r="B163" s="40"/>
      <c r="C163" s="40"/>
      <c r="E163" s="40"/>
      <c r="F163" s="40"/>
    </row>
    <row r="164" spans="1:6" ht="15.75">
      <c r="A164" s="40"/>
      <c r="B164" s="40"/>
      <c r="C164" s="40"/>
      <c r="E164" s="40"/>
      <c r="F164" s="40"/>
    </row>
    <row r="165" spans="1:6" ht="15.75">
      <c r="A165" s="40"/>
      <c r="B165" s="40"/>
      <c r="C165" s="40"/>
      <c r="E165" s="40"/>
      <c r="F165" s="40"/>
    </row>
    <row r="166" spans="1:6" ht="15.75">
      <c r="A166" s="40"/>
      <c r="B166" s="40"/>
      <c r="C166" s="40"/>
      <c r="E166" s="40"/>
      <c r="F166" s="40"/>
    </row>
    <row r="167" spans="1:6" ht="15.75">
      <c r="A167" s="40"/>
      <c r="B167" s="40"/>
      <c r="C167" s="40"/>
      <c r="E167" s="40"/>
      <c r="F167" s="40"/>
    </row>
    <row r="168" spans="1:6" ht="15.75">
      <c r="A168" s="40"/>
      <c r="B168" s="40"/>
      <c r="C168" s="40"/>
      <c r="E168" s="40"/>
      <c r="F168" s="40"/>
    </row>
    <row r="169" spans="1:6" ht="15.75">
      <c r="A169" s="40"/>
      <c r="B169" s="40"/>
      <c r="C169" s="40"/>
      <c r="E169" s="40"/>
      <c r="F169" s="40"/>
    </row>
    <row r="170" spans="1:6" ht="15.75">
      <c r="A170" s="40"/>
      <c r="B170" s="40"/>
      <c r="C170" s="40"/>
      <c r="E170" s="40"/>
      <c r="F170" s="40"/>
    </row>
    <row r="171" spans="1:6" ht="15.75">
      <c r="A171" s="40"/>
      <c r="B171" s="40"/>
      <c r="C171" s="40"/>
      <c r="E171" s="40"/>
      <c r="F171" s="40"/>
    </row>
    <row r="172" spans="1:6" ht="15.75">
      <c r="A172" s="40"/>
      <c r="B172" s="40"/>
      <c r="C172" s="40"/>
      <c r="E172" s="40"/>
      <c r="F172" s="40"/>
    </row>
    <row r="173" spans="1:6" ht="15.75">
      <c r="A173" s="40"/>
      <c r="B173" s="40"/>
      <c r="C173" s="40"/>
      <c r="E173" s="40"/>
      <c r="F173" s="40"/>
    </row>
    <row r="174" spans="1:6" ht="15.75">
      <c r="A174" s="40"/>
      <c r="B174" s="40"/>
      <c r="C174" s="40"/>
      <c r="E174" s="40"/>
      <c r="F174" s="40"/>
    </row>
    <row r="175" spans="1:6" ht="15.75">
      <c r="A175" s="40"/>
      <c r="B175" s="40"/>
      <c r="C175" s="40"/>
      <c r="E175" s="40"/>
      <c r="F175" s="40"/>
    </row>
    <row r="176" spans="1:6" ht="15.75">
      <c r="A176" s="40"/>
      <c r="B176" s="40"/>
      <c r="C176" s="40"/>
      <c r="E176" s="40"/>
      <c r="F176" s="40"/>
    </row>
    <row r="177" spans="1:6" ht="15.75">
      <c r="A177" s="40"/>
      <c r="B177" s="40"/>
      <c r="C177" s="40"/>
      <c r="E177" s="40"/>
      <c r="F177" s="40"/>
    </row>
    <row r="178" spans="1:6" ht="15.75">
      <c r="A178" s="40"/>
      <c r="B178" s="40"/>
      <c r="C178" s="40"/>
      <c r="E178" s="40"/>
      <c r="F178" s="40"/>
    </row>
    <row r="179" spans="1:6" ht="15.75">
      <c r="A179" s="40"/>
      <c r="B179" s="40"/>
      <c r="C179" s="40"/>
      <c r="E179" s="40"/>
      <c r="F179" s="40"/>
    </row>
    <row r="180" spans="1:6" ht="15.75">
      <c r="A180" s="40"/>
      <c r="B180" s="40"/>
      <c r="C180" s="40"/>
      <c r="E180" s="40"/>
      <c r="F180" s="40"/>
    </row>
    <row r="181" spans="1:6" ht="15.75">
      <c r="A181" s="40"/>
      <c r="B181" s="40"/>
      <c r="C181" s="40"/>
      <c r="E181" s="40"/>
      <c r="F181" s="40"/>
    </row>
    <row r="182" spans="1:6" ht="15.75">
      <c r="A182" s="40"/>
      <c r="B182" s="40"/>
      <c r="C182" s="40"/>
      <c r="E182" s="40"/>
      <c r="F182" s="40"/>
    </row>
    <row r="183" spans="1:6" ht="15.75">
      <c r="A183" s="40"/>
      <c r="B183" s="40"/>
      <c r="C183" s="40"/>
      <c r="E183" s="40"/>
      <c r="F183" s="40"/>
    </row>
    <row r="184" spans="1:6" ht="15.75">
      <c r="A184" s="40"/>
      <c r="B184" s="40"/>
      <c r="C184" s="40"/>
      <c r="E184" s="40"/>
      <c r="F184" s="40"/>
    </row>
    <row r="185" spans="1:6" ht="15.75">
      <c r="A185" s="40"/>
      <c r="B185" s="40"/>
      <c r="C185" s="40"/>
      <c r="E185" s="40"/>
      <c r="F185" s="40"/>
    </row>
    <row r="186" spans="1:6" ht="15.75">
      <c r="A186" s="40"/>
      <c r="B186" s="40"/>
      <c r="C186" s="40"/>
      <c r="E186" s="40"/>
      <c r="F186" s="40"/>
    </row>
    <row r="187" spans="1:6" ht="15.75">
      <c r="A187" s="40"/>
      <c r="B187" s="40"/>
      <c r="C187" s="40"/>
      <c r="E187" s="40"/>
      <c r="F187" s="40"/>
    </row>
    <row r="188" spans="1:6" ht="15.75">
      <c r="A188" s="40"/>
      <c r="B188" s="40"/>
      <c r="C188" s="40"/>
      <c r="E188" s="40"/>
      <c r="F188" s="40"/>
    </row>
    <row r="189" spans="1:6" ht="15.75">
      <c r="A189" s="40"/>
      <c r="B189" s="40"/>
      <c r="C189" s="40"/>
      <c r="E189" s="40"/>
      <c r="F189" s="40"/>
    </row>
    <row r="190" spans="1:6" ht="15.75">
      <c r="A190" s="40"/>
      <c r="B190" s="40"/>
      <c r="C190" s="40"/>
      <c r="E190" s="40"/>
      <c r="F190" s="40"/>
    </row>
    <row r="191" spans="1:6" ht="15.75">
      <c r="A191" s="40"/>
      <c r="B191" s="40"/>
      <c r="C191" s="40"/>
      <c r="E191" s="40"/>
      <c r="F191" s="40"/>
    </row>
    <row r="192" spans="1:6" ht="15.75">
      <c r="A192" s="40"/>
      <c r="B192" s="40"/>
      <c r="C192" s="40"/>
      <c r="E192" s="40"/>
      <c r="F192" s="40"/>
    </row>
    <row r="193" spans="1:6" ht="15.75">
      <c r="A193" s="40"/>
      <c r="B193" s="40"/>
      <c r="C193" s="40"/>
      <c r="E193" s="40"/>
      <c r="F193" s="40"/>
    </row>
    <row r="194" spans="1:6" ht="15.75">
      <c r="A194" s="40"/>
      <c r="B194" s="40"/>
      <c r="C194" s="40"/>
      <c r="E194" s="40"/>
      <c r="F194" s="40"/>
    </row>
    <row r="195" spans="1:6" ht="15.75">
      <c r="A195" s="40"/>
      <c r="B195" s="40"/>
      <c r="C195" s="40"/>
      <c r="E195" s="40"/>
      <c r="F195" s="40"/>
    </row>
    <row r="196" spans="1:6" ht="15.75">
      <c r="A196" s="40"/>
      <c r="B196" s="40"/>
      <c r="C196" s="40"/>
      <c r="E196" s="40"/>
      <c r="F196" s="40"/>
    </row>
    <row r="197" spans="1:6" ht="15.75">
      <c r="A197" s="40"/>
      <c r="B197" s="40"/>
      <c r="C197" s="40"/>
      <c r="E197" s="40"/>
      <c r="F197" s="40"/>
    </row>
    <row r="198" spans="1:6" ht="15.75">
      <c r="A198" s="40"/>
      <c r="B198" s="40"/>
      <c r="C198" s="40"/>
      <c r="E198" s="40"/>
      <c r="F198" s="40"/>
    </row>
    <row r="199" spans="1:6" ht="15.75">
      <c r="A199" s="40"/>
      <c r="B199" s="40"/>
      <c r="C199" s="40"/>
      <c r="E199" s="40"/>
      <c r="F199" s="40"/>
    </row>
    <row r="200" spans="1:6" ht="15.75">
      <c r="A200" s="40"/>
      <c r="B200" s="40"/>
      <c r="C200" s="40"/>
      <c r="E200" s="40"/>
      <c r="F200" s="40"/>
    </row>
    <row r="201" spans="1:6" ht="15.75">
      <c r="A201" s="40"/>
      <c r="B201" s="40"/>
      <c r="C201" s="40"/>
      <c r="E201" s="40"/>
      <c r="F201" s="40"/>
    </row>
    <row r="202" spans="1:6" ht="15.75">
      <c r="A202" s="40"/>
      <c r="B202" s="40"/>
      <c r="C202" s="40"/>
      <c r="E202" s="40"/>
      <c r="F202" s="40"/>
    </row>
    <row r="203" spans="1:6" ht="15.75">
      <c r="A203" s="40"/>
      <c r="B203" s="40"/>
      <c r="C203" s="40"/>
      <c r="E203" s="40"/>
      <c r="F203" s="40"/>
    </row>
    <row r="204" spans="1:6" ht="15.75">
      <c r="A204" s="40"/>
      <c r="B204" s="40"/>
      <c r="C204" s="40"/>
      <c r="E204" s="40"/>
      <c r="F204" s="40"/>
    </row>
    <row r="205" spans="1:6" ht="15.75">
      <c r="A205" s="40"/>
      <c r="B205" s="40"/>
      <c r="C205" s="40"/>
      <c r="E205" s="40"/>
      <c r="F205" s="40"/>
    </row>
    <row r="206" spans="1:6" ht="15.75">
      <c r="A206" s="40"/>
      <c r="B206" s="40"/>
      <c r="C206" s="40"/>
      <c r="E206" s="40"/>
      <c r="F206" s="40"/>
    </row>
    <row r="207" spans="1:6" ht="15.75">
      <c r="A207" s="40"/>
      <c r="B207" s="40"/>
      <c r="C207" s="40"/>
      <c r="E207" s="40"/>
      <c r="F207" s="40"/>
    </row>
    <row r="208" spans="1:6" ht="15.75">
      <c r="A208" s="40"/>
      <c r="B208" s="40"/>
      <c r="C208" s="40"/>
      <c r="E208" s="40"/>
      <c r="F208" s="40"/>
    </row>
    <row r="209" spans="1:6" ht="15.75">
      <c r="A209" s="40"/>
      <c r="B209" s="40"/>
      <c r="C209" s="40"/>
      <c r="E209" s="40"/>
      <c r="F209" s="40"/>
    </row>
    <row r="210" spans="1:6" ht="15.75">
      <c r="A210" s="40"/>
      <c r="B210" s="40"/>
      <c r="C210" s="40"/>
      <c r="E210" s="40"/>
      <c r="F210" s="40"/>
    </row>
    <row r="211" spans="1:6" ht="15.75">
      <c r="A211" s="40"/>
      <c r="B211" s="40"/>
      <c r="C211" s="40"/>
      <c r="E211" s="40"/>
      <c r="F211" s="40"/>
    </row>
    <row r="212" spans="1:6" ht="15.75">
      <c r="A212" s="40"/>
      <c r="B212" s="40"/>
      <c r="C212" s="40"/>
      <c r="E212" s="40"/>
      <c r="F212" s="40"/>
    </row>
    <row r="213" spans="1:6" ht="15.75">
      <c r="A213" s="40"/>
      <c r="B213" s="40"/>
      <c r="C213" s="40"/>
      <c r="E213" s="40"/>
      <c r="F213" s="40"/>
    </row>
    <row r="214" spans="1:6" ht="15.75">
      <c r="A214" s="40"/>
      <c r="B214" s="40"/>
      <c r="C214" s="40"/>
      <c r="E214" s="40"/>
      <c r="F214" s="40"/>
    </row>
    <row r="215" spans="1:6" ht="15.75">
      <c r="A215" s="40"/>
      <c r="B215" s="40"/>
      <c r="C215" s="40"/>
      <c r="E215" s="40"/>
      <c r="F215" s="40"/>
    </row>
    <row r="216" spans="1:6" ht="15.75">
      <c r="A216" s="40"/>
      <c r="B216" s="40"/>
      <c r="C216" s="40"/>
      <c r="E216" s="40"/>
      <c r="F216" s="40"/>
    </row>
    <row r="217" spans="1:6" ht="15.75">
      <c r="A217" s="40"/>
      <c r="B217" s="40"/>
      <c r="C217" s="40"/>
      <c r="E217" s="40"/>
      <c r="F217" s="40"/>
    </row>
    <row r="218" spans="1:6" ht="15.75">
      <c r="A218" s="40"/>
      <c r="B218" s="40"/>
      <c r="C218" s="40"/>
      <c r="E218" s="40"/>
      <c r="F218" s="40"/>
    </row>
    <row r="219" spans="1:6" ht="15.75">
      <c r="A219" s="40"/>
      <c r="B219" s="40"/>
      <c r="C219" s="40"/>
      <c r="E219" s="40"/>
      <c r="F219" s="40"/>
    </row>
    <row r="220" spans="1:6" ht="15.75">
      <c r="A220" s="40"/>
      <c r="B220" s="40"/>
      <c r="C220" s="40"/>
      <c r="E220" s="40"/>
      <c r="F220" s="40"/>
    </row>
    <row r="221" spans="1:6" ht="15.75">
      <c r="A221" s="40"/>
      <c r="B221" s="40"/>
      <c r="C221" s="40"/>
      <c r="E221" s="40"/>
      <c r="F221" s="40"/>
    </row>
    <row r="222" spans="1:6" ht="15.75">
      <c r="A222" s="40"/>
      <c r="B222" s="40"/>
      <c r="C222" s="40"/>
      <c r="E222" s="40"/>
      <c r="F222" s="40"/>
    </row>
    <row r="223" spans="1:6" ht="15.75">
      <c r="A223" s="40"/>
      <c r="B223" s="40"/>
      <c r="C223" s="40"/>
      <c r="E223" s="40"/>
      <c r="F223" s="40"/>
    </row>
    <row r="224" spans="1:6" ht="15.75">
      <c r="A224" s="40"/>
      <c r="B224" s="40"/>
      <c r="C224" s="40"/>
      <c r="E224" s="40"/>
      <c r="F224" s="40"/>
    </row>
    <row r="225" spans="1:6" ht="15.75">
      <c r="A225" s="40"/>
      <c r="B225" s="40"/>
      <c r="C225" s="40"/>
      <c r="E225" s="40"/>
      <c r="F225" s="40"/>
    </row>
    <row r="226" spans="1:6" ht="15.75">
      <c r="A226" s="40"/>
      <c r="B226" s="40"/>
      <c r="C226" s="40"/>
      <c r="E226" s="40"/>
      <c r="F226" s="40"/>
    </row>
    <row r="227" spans="1:6" ht="15.75">
      <c r="A227" s="40"/>
      <c r="B227" s="40"/>
      <c r="C227" s="40"/>
      <c r="E227" s="40"/>
      <c r="F227" s="40"/>
    </row>
    <row r="228" spans="1:6" ht="15.75">
      <c r="A228" s="40"/>
      <c r="B228" s="40"/>
      <c r="C228" s="40"/>
      <c r="E228" s="40"/>
      <c r="F228" s="40"/>
    </row>
    <row r="229" spans="1:6" ht="15.75">
      <c r="A229" s="40"/>
      <c r="B229" s="40"/>
      <c r="C229" s="40"/>
      <c r="E229" s="40"/>
      <c r="F229" s="40"/>
    </row>
    <row r="230" spans="1:6" ht="15.75">
      <c r="A230" s="40"/>
      <c r="B230" s="40"/>
      <c r="C230" s="40"/>
      <c r="E230" s="40"/>
      <c r="F230" s="40"/>
    </row>
    <row r="231" spans="1:6" ht="15.75">
      <c r="A231" s="40"/>
      <c r="B231" s="40"/>
      <c r="C231" s="40"/>
      <c r="E231" s="40"/>
      <c r="F231" s="40"/>
    </row>
    <row r="232" spans="1:6" ht="15.75">
      <c r="A232" s="40"/>
      <c r="B232" s="40"/>
      <c r="C232" s="40"/>
      <c r="E232" s="40"/>
      <c r="F232" s="40"/>
    </row>
    <row r="233" spans="1:6" ht="15.75">
      <c r="A233" s="40"/>
      <c r="B233" s="40"/>
      <c r="C233" s="40"/>
      <c r="E233" s="40"/>
      <c r="F233" s="40"/>
    </row>
    <row r="234" spans="1:6" ht="15.75">
      <c r="A234" s="40"/>
      <c r="B234" s="40"/>
      <c r="C234" s="40"/>
      <c r="E234" s="40"/>
      <c r="F234" s="40"/>
    </row>
    <row r="235" spans="1:6" ht="15.75">
      <c r="A235" s="40"/>
      <c r="B235" s="40"/>
      <c r="C235" s="40"/>
      <c r="E235" s="40"/>
      <c r="F235" s="40"/>
    </row>
    <row r="236" spans="1:6" ht="15.75">
      <c r="A236" s="40"/>
      <c r="B236" s="40"/>
      <c r="C236" s="40"/>
      <c r="E236" s="40"/>
      <c r="F236" s="40"/>
    </row>
    <row r="237" spans="1:6" ht="15.75">
      <c r="A237" s="40"/>
      <c r="B237" s="40"/>
      <c r="C237" s="40"/>
      <c r="E237" s="40"/>
      <c r="F237" s="40"/>
    </row>
    <row r="238" spans="1:6" ht="15.75">
      <c r="A238" s="40"/>
      <c r="B238" s="40"/>
      <c r="C238" s="40"/>
      <c r="E238" s="40"/>
      <c r="F238" s="40"/>
    </row>
    <row r="239" spans="1:6" ht="15.75">
      <c r="A239" s="40"/>
      <c r="B239" s="40"/>
      <c r="C239" s="40"/>
      <c r="E239" s="40"/>
      <c r="F239" s="40"/>
    </row>
    <row r="240" spans="1:6" ht="15.75">
      <c r="A240" s="40"/>
      <c r="B240" s="40"/>
      <c r="C240" s="40"/>
      <c r="E240" s="40"/>
      <c r="F240" s="40"/>
    </row>
    <row r="241" spans="1:6" ht="15.75">
      <c r="A241" s="40"/>
      <c r="B241" s="40"/>
      <c r="C241" s="40"/>
      <c r="E241" s="40"/>
      <c r="F241" s="40"/>
    </row>
    <row r="242" spans="1:6" ht="15.75">
      <c r="A242" s="40"/>
      <c r="B242" s="40"/>
      <c r="C242" s="40"/>
      <c r="E242" s="40"/>
      <c r="F242" s="40"/>
    </row>
    <row r="243" spans="1:6" ht="15.75">
      <c r="A243" s="40"/>
      <c r="B243" s="40"/>
      <c r="C243" s="40"/>
      <c r="E243" s="40"/>
      <c r="F243" s="40"/>
    </row>
    <row r="244" spans="1:6" ht="15.75">
      <c r="A244" s="40"/>
      <c r="B244" s="40"/>
      <c r="C244" s="40"/>
      <c r="E244" s="40"/>
      <c r="F244" s="40"/>
    </row>
    <row r="245" spans="1:6" ht="15.75">
      <c r="A245" s="40"/>
      <c r="B245" s="40"/>
      <c r="C245" s="40"/>
      <c r="E245" s="40"/>
      <c r="F245" s="40"/>
    </row>
    <row r="246" spans="1:6" ht="15.75">
      <c r="A246" s="40"/>
      <c r="B246" s="40"/>
      <c r="C246" s="40"/>
      <c r="E246" s="40"/>
      <c r="F246" s="40"/>
    </row>
    <row r="247" spans="1:6" ht="15.75">
      <c r="A247" s="40"/>
      <c r="B247" s="40"/>
      <c r="C247" s="40"/>
      <c r="E247" s="40"/>
      <c r="F247" s="40"/>
    </row>
    <row r="248" spans="1:6" ht="15.75">
      <c r="A248" s="40"/>
      <c r="B248" s="40"/>
      <c r="C248" s="40"/>
      <c r="E248" s="40"/>
      <c r="F248" s="40"/>
    </row>
    <row r="249" spans="1:6" ht="15.75">
      <c r="A249" s="40"/>
      <c r="B249" s="40"/>
      <c r="C249" s="40"/>
      <c r="E249" s="40"/>
      <c r="F249" s="40"/>
    </row>
    <row r="250" spans="1:6" ht="15.75">
      <c r="A250" s="40"/>
      <c r="B250" s="40"/>
      <c r="C250" s="40"/>
      <c r="E250" s="40"/>
      <c r="F250" s="40"/>
    </row>
    <row r="251" spans="1:6" ht="15.75">
      <c r="A251" s="40"/>
      <c r="B251" s="40"/>
      <c r="C251" s="40"/>
      <c r="E251" s="40"/>
      <c r="F251" s="40"/>
    </row>
    <row r="252" spans="1:6" ht="15.75">
      <c r="A252" s="40"/>
      <c r="B252" s="40"/>
      <c r="C252" s="40"/>
      <c r="E252" s="40"/>
      <c r="F252" s="40"/>
    </row>
    <row r="253" spans="1:6" ht="15.75">
      <c r="A253" s="40"/>
      <c r="B253" s="40"/>
      <c r="C253" s="40"/>
      <c r="E253" s="40"/>
      <c r="F253" s="40"/>
    </row>
    <row r="254" spans="1:6" ht="15.75">
      <c r="A254" s="40"/>
      <c r="B254" s="40"/>
      <c r="C254" s="40"/>
      <c r="E254" s="40"/>
      <c r="F254" s="40"/>
    </row>
    <row r="255" spans="1:6" ht="15.75">
      <c r="A255" s="40"/>
      <c r="B255" s="40"/>
      <c r="C255" s="40"/>
      <c r="E255" s="40"/>
      <c r="F255" s="40"/>
    </row>
    <row r="256" spans="1:6" ht="15.75">
      <c r="A256" s="40"/>
      <c r="B256" s="40"/>
      <c r="C256" s="40"/>
      <c r="E256" s="40"/>
      <c r="F256" s="40"/>
    </row>
    <row r="257" spans="1:6" ht="15.75">
      <c r="A257" s="40"/>
      <c r="B257" s="40"/>
      <c r="C257" s="40"/>
      <c r="E257" s="40"/>
      <c r="F257" s="40"/>
    </row>
    <row r="258" spans="1:6" ht="15.75">
      <c r="A258" s="40"/>
      <c r="B258" s="40"/>
      <c r="C258" s="40"/>
      <c r="E258" s="40"/>
      <c r="F258" s="40"/>
    </row>
    <row r="259" spans="1:6" ht="15.75">
      <c r="A259" s="40"/>
      <c r="B259" s="40"/>
      <c r="C259" s="40"/>
      <c r="E259" s="40"/>
      <c r="F259" s="40"/>
    </row>
    <row r="260" spans="1:6" ht="15.75">
      <c r="A260" s="40"/>
      <c r="B260" s="40"/>
      <c r="C260" s="40"/>
      <c r="E260" s="40"/>
      <c r="F260" s="40"/>
    </row>
    <row r="261" spans="1:6" ht="15.75">
      <c r="A261" s="40"/>
      <c r="B261" s="40"/>
      <c r="C261" s="40"/>
      <c r="E261" s="40"/>
      <c r="F261" s="40"/>
    </row>
    <row r="262" spans="1:6" ht="15.75">
      <c r="A262" s="40"/>
      <c r="B262" s="40"/>
      <c r="C262" s="40"/>
      <c r="E262" s="40"/>
      <c r="F262" s="40"/>
    </row>
    <row r="263" spans="1:6" ht="15.75">
      <c r="A263" s="40"/>
      <c r="B263" s="40"/>
      <c r="C263" s="40"/>
      <c r="E263" s="40"/>
      <c r="F263" s="40"/>
    </row>
    <row r="264" spans="1:6" ht="15.75">
      <c r="A264" s="40"/>
      <c r="B264" s="40"/>
      <c r="C264" s="40"/>
      <c r="E264" s="40"/>
      <c r="F264" s="40"/>
    </row>
    <row r="265" spans="1:6" ht="15.75">
      <c r="A265" s="40"/>
      <c r="B265" s="40"/>
      <c r="C265" s="40"/>
      <c r="E265" s="40"/>
      <c r="F265" s="40"/>
    </row>
    <row r="266" spans="1:6" ht="15.75">
      <c r="A266" s="40"/>
      <c r="B266" s="40"/>
      <c r="C266" s="40"/>
      <c r="E266" s="40"/>
      <c r="F266" s="40"/>
    </row>
    <row r="267" spans="1:6" ht="15.75">
      <c r="A267" s="40"/>
      <c r="B267" s="40"/>
      <c r="C267" s="40"/>
      <c r="E267" s="40"/>
      <c r="F267" s="40"/>
    </row>
    <row r="268" spans="1:6" ht="15.75">
      <c r="A268" s="40"/>
      <c r="B268" s="40"/>
      <c r="C268" s="40"/>
      <c r="E268" s="40"/>
      <c r="F268" s="40"/>
    </row>
    <row r="269" spans="1:6" ht="15.75">
      <c r="A269" s="40"/>
      <c r="B269" s="40"/>
      <c r="C269" s="40"/>
      <c r="E269" s="40"/>
      <c r="F269" s="40"/>
    </row>
    <row r="270" spans="1:6" ht="15.75">
      <c r="A270" s="40"/>
      <c r="B270" s="40"/>
      <c r="C270" s="40"/>
      <c r="E270" s="40"/>
      <c r="F270" s="40"/>
    </row>
    <row r="271" spans="1:6" ht="15.75">
      <c r="A271" s="40"/>
      <c r="B271" s="40"/>
      <c r="C271" s="40"/>
      <c r="E271" s="40"/>
      <c r="F271" s="40"/>
    </row>
    <row r="272" spans="1:6" ht="15.75">
      <c r="A272" s="40"/>
      <c r="B272" s="40"/>
      <c r="C272" s="40"/>
      <c r="E272" s="40"/>
      <c r="F272" s="40"/>
    </row>
    <row r="273" spans="1:6" ht="15.75">
      <c r="A273" s="40"/>
      <c r="B273" s="40"/>
      <c r="C273" s="40"/>
      <c r="E273" s="40"/>
      <c r="F273" s="40"/>
    </row>
    <row r="274" spans="1:6" ht="15.75">
      <c r="A274" s="40"/>
      <c r="B274" s="40"/>
      <c r="C274" s="40"/>
      <c r="E274" s="40"/>
      <c r="F274" s="40"/>
    </row>
    <row r="275" spans="1:6" ht="15.75">
      <c r="A275" s="40"/>
      <c r="B275" s="40"/>
      <c r="C275" s="40"/>
      <c r="E275" s="40"/>
      <c r="F275" s="40"/>
    </row>
    <row r="276" spans="1:6" ht="15.75">
      <c r="A276" s="40"/>
      <c r="B276" s="40"/>
      <c r="C276" s="40"/>
      <c r="E276" s="40"/>
      <c r="F276" s="40"/>
    </row>
    <row r="277" spans="1:6" ht="15.75">
      <c r="A277" s="40"/>
      <c r="B277" s="40"/>
      <c r="C277" s="40"/>
      <c r="E277" s="40"/>
      <c r="F277" s="40"/>
    </row>
    <row r="278" spans="1:6" ht="15.75">
      <c r="A278" s="40"/>
      <c r="B278" s="40"/>
      <c r="C278" s="40"/>
      <c r="E278" s="40"/>
      <c r="F278" s="40"/>
    </row>
    <row r="279" spans="1:6" ht="15.75">
      <c r="A279" s="40"/>
      <c r="B279" s="40"/>
      <c r="C279" s="40"/>
      <c r="E279" s="40"/>
      <c r="F279" s="40"/>
    </row>
    <row r="280" spans="1:6" ht="15.75">
      <c r="A280" s="40"/>
      <c r="B280" s="40"/>
      <c r="C280" s="40"/>
      <c r="E280" s="40"/>
      <c r="F280" s="40"/>
    </row>
    <row r="281" spans="1:6" ht="15.75">
      <c r="A281" s="40"/>
      <c r="B281" s="40"/>
      <c r="C281" s="40"/>
      <c r="E281" s="40"/>
      <c r="F281" s="40"/>
    </row>
    <row r="282" spans="1:6" ht="15.75">
      <c r="A282" s="40"/>
      <c r="B282" s="40"/>
      <c r="C282" s="40"/>
      <c r="E282" s="40"/>
      <c r="F282" s="40"/>
    </row>
    <row r="283" spans="1:6" ht="15.75">
      <c r="A283" s="40"/>
      <c r="B283" s="40"/>
      <c r="C283" s="40"/>
      <c r="E283" s="40"/>
      <c r="F283" s="40"/>
    </row>
    <row r="284" spans="1:6" ht="15.75">
      <c r="A284" s="40"/>
      <c r="B284" s="40"/>
      <c r="C284" s="40"/>
      <c r="E284" s="40"/>
      <c r="F284" s="40"/>
    </row>
    <row r="285" spans="1:6" ht="15.75">
      <c r="A285" s="40"/>
      <c r="B285" s="40"/>
      <c r="C285" s="40"/>
      <c r="E285" s="40"/>
      <c r="F285" s="40"/>
    </row>
    <row r="286" spans="1:6" ht="15.75">
      <c r="A286" s="40"/>
      <c r="B286" s="40"/>
      <c r="C286" s="40"/>
      <c r="E286" s="40"/>
      <c r="F286" s="40"/>
    </row>
    <row r="287" spans="1:6" ht="15.75">
      <c r="A287" s="40"/>
      <c r="B287" s="40"/>
      <c r="C287" s="40"/>
      <c r="E287" s="40"/>
      <c r="F287" s="40"/>
    </row>
    <row r="288" spans="1:6" ht="15.75">
      <c r="A288" s="40"/>
      <c r="B288" s="40"/>
      <c r="C288" s="40"/>
      <c r="E288" s="40"/>
      <c r="F288" s="40"/>
    </row>
    <row r="289" spans="1:6" ht="15.75">
      <c r="A289" s="40"/>
      <c r="B289" s="40"/>
      <c r="C289" s="40"/>
      <c r="E289" s="40"/>
      <c r="F289" s="40"/>
    </row>
    <row r="290" spans="1:6" ht="15.75">
      <c r="A290" s="40"/>
      <c r="B290" s="40"/>
      <c r="C290" s="40"/>
      <c r="E290" s="40"/>
      <c r="F290" s="40"/>
    </row>
    <row r="291" spans="1:6" ht="15.75">
      <c r="A291" s="40"/>
      <c r="B291" s="40"/>
      <c r="C291" s="40"/>
      <c r="E291" s="40"/>
      <c r="F291" s="40"/>
    </row>
    <row r="292" spans="1:6" ht="15.75">
      <c r="A292" s="40"/>
      <c r="B292" s="40"/>
      <c r="C292" s="40"/>
      <c r="E292" s="40"/>
      <c r="F292" s="40"/>
    </row>
    <row r="293" spans="1:6" ht="15.75">
      <c r="A293" s="40"/>
      <c r="B293" s="40"/>
      <c r="C293" s="40"/>
      <c r="E293" s="40"/>
      <c r="F293" s="40"/>
    </row>
    <row r="294" spans="1:6" ht="15.75">
      <c r="A294" s="40"/>
      <c r="B294" s="40"/>
      <c r="C294" s="40"/>
      <c r="E294" s="40"/>
      <c r="F294" s="40"/>
    </row>
    <row r="295" spans="1:6" ht="15.75">
      <c r="A295" s="40"/>
      <c r="B295" s="40"/>
      <c r="C295" s="40"/>
      <c r="E295" s="40"/>
      <c r="F295" s="40"/>
    </row>
    <row r="296" spans="1:6" ht="15.75">
      <c r="A296" s="40"/>
      <c r="B296" s="40"/>
      <c r="C296" s="40"/>
      <c r="E296" s="40"/>
      <c r="F296" s="40"/>
    </row>
    <row r="297" spans="1:6" ht="15.75">
      <c r="A297" s="40"/>
      <c r="B297" s="40"/>
      <c r="C297" s="40"/>
      <c r="E297" s="40"/>
      <c r="F297" s="40"/>
    </row>
    <row r="298" spans="1:6" ht="15.75">
      <c r="A298" s="40"/>
      <c r="B298" s="40"/>
      <c r="C298" s="40"/>
      <c r="E298" s="40"/>
      <c r="F298" s="40"/>
    </row>
    <row r="299" spans="1:6" ht="15.75">
      <c r="A299" s="40"/>
      <c r="B299" s="40"/>
      <c r="C299" s="40"/>
      <c r="E299" s="40"/>
      <c r="F299" s="40"/>
    </row>
    <row r="300" spans="1:6" ht="15.75">
      <c r="A300" s="40"/>
      <c r="B300" s="40"/>
      <c r="C300" s="40"/>
      <c r="E300" s="40"/>
      <c r="F300" s="40"/>
    </row>
    <row r="301" spans="1:6" ht="15.75">
      <c r="A301" s="40"/>
      <c r="B301" s="40"/>
      <c r="C301" s="40"/>
      <c r="E301" s="40"/>
      <c r="F301" s="40"/>
    </row>
    <row r="302" spans="1:6" ht="15.75">
      <c r="A302" s="40"/>
      <c r="B302" s="40"/>
      <c r="C302" s="40"/>
      <c r="E302" s="40"/>
      <c r="F302" s="40"/>
    </row>
    <row r="303" spans="1:6" ht="15.75">
      <c r="A303" s="40"/>
      <c r="B303" s="40"/>
      <c r="C303" s="40"/>
      <c r="E303" s="40"/>
      <c r="F303" s="40"/>
    </row>
    <row r="304" spans="1:6" ht="15.75">
      <c r="A304" s="40"/>
      <c r="B304" s="40"/>
      <c r="C304" s="40"/>
      <c r="E304" s="40"/>
      <c r="F304" s="40"/>
    </row>
    <row r="305" spans="1:6" ht="15.75">
      <c r="A305" s="40"/>
      <c r="B305" s="40"/>
      <c r="C305" s="40"/>
      <c r="E305" s="40"/>
      <c r="F305" s="40"/>
    </row>
    <row r="306" spans="1:6" ht="15.75">
      <c r="A306" s="40"/>
      <c r="B306" s="40"/>
      <c r="C306" s="40"/>
      <c r="E306" s="40"/>
      <c r="F306" s="40"/>
    </row>
    <row r="307" spans="1:6" ht="15.75">
      <c r="A307" s="40"/>
      <c r="B307" s="40"/>
      <c r="C307" s="40"/>
      <c r="E307" s="40"/>
      <c r="F307" s="40"/>
    </row>
    <row r="308" spans="1:6" ht="15.75">
      <c r="A308" s="40"/>
      <c r="B308" s="40"/>
      <c r="C308" s="40"/>
      <c r="E308" s="40"/>
      <c r="F308" s="40"/>
    </row>
    <row r="309" spans="1:6" ht="15.75">
      <c r="A309" s="40"/>
      <c r="B309" s="40"/>
      <c r="C309" s="40"/>
      <c r="E309" s="40"/>
      <c r="F309" s="40"/>
    </row>
    <row r="310" spans="1:6" ht="15.75">
      <c r="A310" s="40"/>
      <c r="B310" s="40"/>
      <c r="C310" s="40"/>
      <c r="E310" s="40"/>
      <c r="F310" s="40"/>
    </row>
    <row r="311" spans="1:6" ht="15.75">
      <c r="A311" s="40"/>
      <c r="B311" s="40"/>
      <c r="C311" s="40"/>
      <c r="E311" s="40"/>
      <c r="F311" s="40"/>
    </row>
    <row r="312" spans="1:6" ht="15.75">
      <c r="A312" s="40"/>
      <c r="B312" s="40"/>
      <c r="C312" s="40"/>
      <c r="E312" s="40"/>
      <c r="F312" s="40"/>
    </row>
    <row r="313" spans="1:6" ht="15.75">
      <c r="A313" s="40"/>
      <c r="B313" s="40"/>
      <c r="C313" s="40"/>
      <c r="E313" s="40"/>
      <c r="F313" s="40"/>
    </row>
    <row r="314" spans="1:6" ht="15.75">
      <c r="A314" s="40"/>
      <c r="B314" s="40"/>
      <c r="C314" s="40"/>
      <c r="E314" s="40"/>
      <c r="F314" s="40"/>
    </row>
    <row r="315" spans="1:6" ht="15.75">
      <c r="A315" s="40"/>
      <c r="B315" s="40"/>
      <c r="C315" s="40"/>
      <c r="E315" s="40"/>
      <c r="F315" s="40"/>
    </row>
    <row r="316" spans="1:6" ht="15.75">
      <c r="A316" s="40"/>
      <c r="B316" s="40"/>
      <c r="C316" s="40"/>
      <c r="E316" s="40"/>
      <c r="F316" s="40"/>
    </row>
    <row r="317" spans="1:6" ht="15.75">
      <c r="A317" s="40"/>
      <c r="B317" s="40"/>
      <c r="C317" s="40"/>
      <c r="E317" s="40"/>
      <c r="F317" s="40"/>
    </row>
    <row r="318" spans="1:6" ht="15.75">
      <c r="A318" s="40"/>
      <c r="B318" s="40"/>
      <c r="C318" s="40"/>
      <c r="E318" s="40"/>
      <c r="F318" s="40"/>
    </row>
    <row r="319" spans="1:6" ht="15.75">
      <c r="A319" s="40"/>
      <c r="B319" s="40"/>
      <c r="C319" s="40"/>
      <c r="E319" s="40"/>
      <c r="F319" s="40"/>
    </row>
    <row r="320" spans="1:6" ht="15.75">
      <c r="A320" s="40"/>
      <c r="B320" s="40"/>
      <c r="C320" s="40"/>
      <c r="E320" s="40"/>
      <c r="F320" s="40"/>
    </row>
    <row r="321" spans="1:6" ht="15.75">
      <c r="A321" s="40"/>
      <c r="B321" s="40"/>
      <c r="C321" s="40"/>
      <c r="E321" s="40"/>
      <c r="F321" s="40"/>
    </row>
    <row r="322" spans="1:6" ht="15.75">
      <c r="A322" s="40"/>
      <c r="B322" s="40"/>
      <c r="C322" s="40"/>
      <c r="E322" s="40"/>
      <c r="F322" s="40"/>
    </row>
    <row r="323" spans="1:6" ht="15.75">
      <c r="A323" s="40"/>
      <c r="B323" s="40"/>
      <c r="C323" s="40"/>
      <c r="E323" s="40"/>
      <c r="F323" s="40"/>
    </row>
    <row r="324" spans="1:6" ht="15.75">
      <c r="A324" s="40"/>
      <c r="B324" s="40"/>
      <c r="C324" s="40"/>
      <c r="E324" s="40"/>
      <c r="F324" s="40"/>
    </row>
    <row r="325" spans="1:6" ht="15.75">
      <c r="A325" s="40"/>
      <c r="B325" s="40"/>
      <c r="C325" s="40"/>
      <c r="E325" s="40"/>
      <c r="F325" s="40"/>
    </row>
    <row r="326" spans="1:6" ht="15.75">
      <c r="A326" s="40"/>
      <c r="B326" s="40"/>
      <c r="C326" s="40"/>
      <c r="E326" s="40"/>
      <c r="F326" s="40"/>
    </row>
    <row r="327" spans="1:6" ht="15.75">
      <c r="A327" s="40"/>
      <c r="B327" s="40"/>
      <c r="C327" s="40"/>
      <c r="E327" s="40"/>
      <c r="F327" s="40"/>
    </row>
    <row r="328" spans="1:6" ht="15.75">
      <c r="A328" s="40"/>
      <c r="B328" s="40"/>
      <c r="C328" s="40"/>
      <c r="E328" s="40"/>
      <c r="F328" s="40"/>
    </row>
    <row r="329" spans="1:6" ht="15.75">
      <c r="A329" s="40"/>
      <c r="B329" s="40"/>
      <c r="C329" s="40"/>
      <c r="E329" s="40"/>
      <c r="F329" s="40"/>
    </row>
    <row r="330" spans="1:6" ht="15.75">
      <c r="A330" s="40"/>
      <c r="B330" s="40"/>
      <c r="C330" s="40"/>
      <c r="E330" s="40"/>
      <c r="F330" s="40"/>
    </row>
    <row r="331" spans="1:6" ht="15.75">
      <c r="A331" s="40"/>
      <c r="B331" s="40"/>
      <c r="C331" s="40"/>
      <c r="E331" s="40"/>
      <c r="F331" s="40"/>
    </row>
    <row r="332" spans="1:6" ht="15.75">
      <c r="A332" s="40"/>
      <c r="B332" s="40"/>
      <c r="C332" s="40"/>
      <c r="E332" s="40"/>
      <c r="F332" s="40"/>
    </row>
    <row r="333" spans="1:6" ht="15.75">
      <c r="A333" s="40"/>
      <c r="B333" s="40"/>
      <c r="C333" s="40"/>
      <c r="E333" s="40"/>
      <c r="F333" s="40"/>
    </row>
    <row r="334" spans="1:6" ht="15.75">
      <c r="A334" s="40"/>
      <c r="B334" s="40"/>
      <c r="C334" s="40"/>
      <c r="E334" s="40"/>
      <c r="F334" s="40"/>
    </row>
    <row r="335" spans="1:6" ht="15.75">
      <c r="A335" s="40"/>
      <c r="B335" s="40"/>
      <c r="C335" s="40"/>
      <c r="E335" s="40"/>
      <c r="F335" s="40"/>
    </row>
    <row r="336" spans="1:6" ht="15.75">
      <c r="A336" s="40"/>
      <c r="B336" s="40"/>
      <c r="C336" s="40"/>
      <c r="E336" s="40"/>
      <c r="F336" s="40"/>
    </row>
    <row r="337" spans="1:6" ht="15.75">
      <c r="A337" s="40"/>
      <c r="B337" s="40"/>
      <c r="C337" s="40"/>
      <c r="E337" s="40"/>
      <c r="F337" s="40"/>
    </row>
    <row r="338" spans="1:6" ht="15.75">
      <c r="A338" s="40"/>
      <c r="B338" s="40"/>
      <c r="C338" s="40"/>
      <c r="E338" s="40"/>
      <c r="F338" s="40"/>
    </row>
    <row r="339" spans="1:6" ht="15.75">
      <c r="A339" s="40"/>
      <c r="B339" s="40"/>
      <c r="C339" s="40"/>
      <c r="E339" s="40"/>
      <c r="F339" s="40"/>
    </row>
    <row r="340" spans="1:6" ht="15.75">
      <c r="A340" s="40"/>
      <c r="B340" s="40"/>
      <c r="C340" s="40"/>
      <c r="E340" s="40"/>
      <c r="F340" s="40"/>
    </row>
    <row r="341" spans="1:6" ht="15.75">
      <c r="A341" s="40"/>
      <c r="B341" s="40"/>
      <c r="C341" s="40"/>
      <c r="E341" s="40"/>
      <c r="F341" s="40"/>
    </row>
    <row r="342" spans="1:6" ht="15.75">
      <c r="A342" s="40"/>
      <c r="B342" s="40"/>
      <c r="C342" s="40"/>
      <c r="E342" s="40"/>
      <c r="F342" s="40"/>
    </row>
    <row r="343" spans="1:6" ht="15.75">
      <c r="A343" s="40"/>
      <c r="B343" s="40"/>
      <c r="C343" s="40"/>
      <c r="E343" s="40"/>
      <c r="F343" s="40"/>
    </row>
    <row r="344" spans="1:6" ht="15.75">
      <c r="A344" s="40"/>
      <c r="B344" s="40"/>
      <c r="C344" s="40"/>
      <c r="E344" s="40"/>
      <c r="F344" s="40"/>
    </row>
    <row r="345" spans="1:6" ht="15.75">
      <c r="A345" s="40"/>
      <c r="B345" s="40"/>
      <c r="C345" s="40"/>
      <c r="E345" s="40"/>
      <c r="F345" s="40"/>
    </row>
    <row r="346" spans="1:6" ht="15.75">
      <c r="A346" s="40"/>
      <c r="B346" s="40"/>
      <c r="C346" s="40"/>
      <c r="E346" s="40"/>
      <c r="F346" s="40"/>
    </row>
    <row r="347" spans="1:6" ht="15.75">
      <c r="A347" s="40"/>
      <c r="B347" s="40"/>
      <c r="C347" s="40"/>
      <c r="E347" s="40"/>
      <c r="F347" s="40"/>
    </row>
    <row r="348" spans="1:6" ht="15.75">
      <c r="A348" s="40"/>
      <c r="B348" s="40"/>
      <c r="C348" s="40"/>
      <c r="E348" s="40"/>
      <c r="F348" s="40"/>
    </row>
    <row r="349" spans="1:6" ht="15.75">
      <c r="A349" s="40"/>
      <c r="B349" s="40"/>
      <c r="C349" s="40"/>
      <c r="E349" s="40"/>
      <c r="F349" s="40"/>
    </row>
    <row r="350" spans="1:6" ht="15.75">
      <c r="A350" s="40"/>
      <c r="B350" s="40"/>
      <c r="C350" s="40"/>
      <c r="E350" s="40"/>
      <c r="F350" s="40"/>
    </row>
    <row r="351" spans="1:6" ht="15.75">
      <c r="A351" s="40"/>
      <c r="B351" s="40"/>
      <c r="C351" s="40"/>
      <c r="E351" s="40"/>
      <c r="F351" s="40"/>
    </row>
    <row r="352" spans="1:6" ht="15.75">
      <c r="A352" s="40"/>
      <c r="B352" s="40"/>
      <c r="C352" s="40"/>
      <c r="E352" s="40"/>
      <c r="F352" s="40"/>
    </row>
    <row r="353" spans="1:6" ht="15.75">
      <c r="A353" s="40"/>
      <c r="B353" s="40"/>
      <c r="C353" s="40"/>
      <c r="E353" s="40"/>
      <c r="F353" s="40"/>
    </row>
    <row r="354" spans="1:6" ht="15.75">
      <c r="A354" s="40"/>
      <c r="B354" s="40"/>
      <c r="C354" s="40"/>
      <c r="E354" s="40"/>
      <c r="F354" s="40"/>
    </row>
    <row r="355" spans="1:6" ht="15.75">
      <c r="A355" s="40"/>
      <c r="B355" s="40"/>
      <c r="C355" s="40"/>
      <c r="E355" s="40"/>
      <c r="F355" s="40"/>
    </row>
    <row r="356" spans="1:6" ht="15.75">
      <c r="A356" s="40"/>
      <c r="B356" s="40"/>
      <c r="C356" s="40"/>
      <c r="E356" s="40"/>
      <c r="F356" s="40"/>
    </row>
    <row r="357" spans="1:6" ht="15.75">
      <c r="A357" s="40"/>
      <c r="B357" s="40"/>
      <c r="C357" s="40"/>
      <c r="E357" s="40"/>
      <c r="F357" s="40"/>
    </row>
    <row r="358" spans="1:6" ht="15.75">
      <c r="A358" s="40"/>
      <c r="B358" s="40"/>
      <c r="C358" s="40"/>
      <c r="E358" s="40"/>
      <c r="F358" s="40"/>
    </row>
    <row r="359" spans="1:6" ht="15.75">
      <c r="A359" s="40"/>
      <c r="B359" s="40"/>
      <c r="C359" s="40"/>
      <c r="E359" s="40"/>
      <c r="F359" s="40"/>
    </row>
    <row r="360" spans="1:6" ht="15.75">
      <c r="A360" s="40"/>
      <c r="B360" s="40"/>
      <c r="C360" s="40"/>
      <c r="E360" s="40"/>
      <c r="F360" s="40"/>
    </row>
    <row r="361" spans="1:6" ht="15.75">
      <c r="A361" s="40"/>
      <c r="B361" s="40"/>
      <c r="C361" s="40"/>
      <c r="E361" s="40"/>
      <c r="F361" s="40"/>
    </row>
    <row r="362" spans="1:6" ht="15.75">
      <c r="A362" s="40"/>
      <c r="B362" s="40"/>
      <c r="C362" s="40"/>
      <c r="E362" s="40"/>
      <c r="F362" s="40"/>
    </row>
    <row r="363" spans="1:6" ht="15.75">
      <c r="A363" s="40"/>
      <c r="B363" s="40"/>
      <c r="C363" s="40"/>
      <c r="E363" s="40"/>
      <c r="F363" s="40"/>
    </row>
    <row r="364" spans="1:6" ht="15.75">
      <c r="A364" s="40"/>
      <c r="B364" s="40"/>
      <c r="C364" s="40"/>
      <c r="E364" s="40"/>
      <c r="F364" s="40"/>
    </row>
    <row r="365" spans="1:6" ht="15.75">
      <c r="A365" s="40"/>
      <c r="B365" s="40"/>
      <c r="C365" s="40"/>
      <c r="E365" s="40"/>
      <c r="F365" s="40"/>
    </row>
    <row r="366" spans="1:6" ht="15.75">
      <c r="A366" s="40"/>
      <c r="B366" s="40"/>
      <c r="C366" s="40"/>
      <c r="E366" s="40"/>
      <c r="F366" s="40"/>
    </row>
    <row r="367" spans="1:6" ht="15.75">
      <c r="A367" s="40"/>
      <c r="B367" s="40"/>
      <c r="C367" s="40"/>
      <c r="E367" s="40"/>
      <c r="F367" s="40"/>
    </row>
    <row r="368" spans="1:6" ht="15.75">
      <c r="A368" s="40"/>
      <c r="B368" s="40"/>
      <c r="C368" s="40"/>
      <c r="E368" s="40"/>
      <c r="F368" s="40"/>
    </row>
    <row r="369" spans="1:6" ht="15.75">
      <c r="A369" s="40"/>
      <c r="B369" s="40"/>
      <c r="C369" s="40"/>
      <c r="E369" s="40"/>
      <c r="F369" s="40"/>
    </row>
    <row r="370" spans="1:6" ht="15.75">
      <c r="A370" s="40"/>
      <c r="B370" s="40"/>
      <c r="C370" s="40"/>
      <c r="E370" s="40"/>
      <c r="F370" s="40"/>
    </row>
    <row r="371" spans="1:6" ht="15.75">
      <c r="A371" s="40"/>
      <c r="B371" s="40"/>
      <c r="C371" s="40"/>
      <c r="E371" s="40"/>
      <c r="F371" s="40"/>
    </row>
    <row r="372" spans="1:6" ht="15.75">
      <c r="A372" s="40"/>
      <c r="B372" s="40"/>
      <c r="C372" s="40"/>
      <c r="E372" s="40"/>
      <c r="F372" s="40"/>
    </row>
    <row r="373" spans="1:6" ht="15.75">
      <c r="A373" s="40"/>
      <c r="B373" s="40"/>
      <c r="C373" s="40"/>
      <c r="E373" s="40"/>
      <c r="F373" s="40"/>
    </row>
    <row r="374" spans="1:6" ht="15.75">
      <c r="A374" s="40"/>
      <c r="B374" s="40"/>
      <c r="C374" s="40"/>
      <c r="E374" s="40"/>
      <c r="F374" s="40"/>
    </row>
    <row r="375" spans="1:6" ht="15.75">
      <c r="A375" s="40"/>
      <c r="B375" s="40"/>
      <c r="C375" s="40"/>
      <c r="E375" s="40"/>
      <c r="F375" s="40"/>
    </row>
    <row r="376" spans="1:6" ht="15.75">
      <c r="A376" s="40"/>
      <c r="B376" s="40"/>
      <c r="C376" s="40"/>
      <c r="E376" s="40"/>
      <c r="F376" s="40"/>
    </row>
    <row r="377" spans="1:6" ht="15.75">
      <c r="A377" s="40"/>
      <c r="B377" s="40"/>
      <c r="C377" s="40"/>
      <c r="E377" s="40"/>
      <c r="F377" s="40"/>
    </row>
    <row r="378" spans="1:6" ht="15.75">
      <c r="A378" s="40"/>
      <c r="B378" s="40"/>
      <c r="C378" s="40"/>
      <c r="E378" s="40"/>
      <c r="F378" s="40"/>
    </row>
    <row r="379" spans="1:6" ht="15.75">
      <c r="A379" s="40"/>
      <c r="B379" s="40"/>
      <c r="C379" s="40"/>
      <c r="E379" s="40"/>
      <c r="F379" s="40"/>
    </row>
    <row r="380" spans="1:6" ht="15.75">
      <c r="A380" s="40"/>
      <c r="B380" s="40"/>
      <c r="C380" s="40"/>
      <c r="E380" s="40"/>
      <c r="F380" s="40"/>
    </row>
    <row r="381" spans="1:6" ht="15.75">
      <c r="A381" s="40"/>
      <c r="B381" s="40"/>
      <c r="C381" s="40"/>
      <c r="E381" s="40"/>
      <c r="F381" s="40"/>
    </row>
    <row r="382" spans="1:6" ht="15.75">
      <c r="A382" s="40"/>
      <c r="B382" s="40"/>
      <c r="C382" s="40"/>
      <c r="E382" s="40"/>
      <c r="F382" s="40"/>
    </row>
    <row r="383" spans="1:6" ht="15.75">
      <c r="A383" s="40"/>
      <c r="B383" s="40"/>
      <c r="C383" s="40"/>
      <c r="E383" s="40"/>
      <c r="F383" s="40"/>
    </row>
    <row r="384" spans="1:6" ht="15.75">
      <c r="A384" s="40"/>
      <c r="B384" s="40"/>
      <c r="C384" s="40"/>
      <c r="E384" s="40"/>
      <c r="F384" s="40"/>
    </row>
    <row r="385" spans="1:6" ht="15.75">
      <c r="A385" s="40"/>
      <c r="B385" s="40"/>
      <c r="C385" s="40"/>
      <c r="E385" s="40"/>
      <c r="F385" s="40"/>
    </row>
    <row r="386" spans="1:6" ht="15.75">
      <c r="A386" s="40"/>
      <c r="B386" s="40"/>
      <c r="C386" s="40"/>
      <c r="E386" s="40"/>
      <c r="F386" s="40"/>
    </row>
    <row r="387" spans="1:6" ht="15.75">
      <c r="A387" s="40"/>
      <c r="B387" s="40"/>
      <c r="C387" s="40"/>
      <c r="E387" s="40"/>
      <c r="F387" s="40"/>
    </row>
    <row r="388" spans="1:6" ht="15.75">
      <c r="A388" s="40"/>
      <c r="B388" s="40"/>
      <c r="C388" s="40"/>
      <c r="E388" s="40"/>
      <c r="F388" s="40"/>
    </row>
    <row r="389" spans="1:6" ht="15.75">
      <c r="A389" s="40"/>
      <c r="B389" s="40"/>
      <c r="C389" s="40"/>
      <c r="E389" s="40"/>
      <c r="F389" s="40"/>
    </row>
    <row r="390" spans="1:6" ht="15.75">
      <c r="A390" s="40"/>
      <c r="B390" s="40"/>
      <c r="C390" s="40"/>
      <c r="E390" s="40"/>
      <c r="F390" s="40"/>
    </row>
    <row r="391" spans="1:6" ht="15.75">
      <c r="A391" s="40"/>
      <c r="B391" s="40"/>
      <c r="C391" s="40"/>
      <c r="E391" s="40"/>
      <c r="F391" s="40"/>
    </row>
    <row r="392" spans="1:6" ht="15.75">
      <c r="A392" s="40"/>
      <c r="B392" s="40"/>
      <c r="C392" s="40"/>
      <c r="E392" s="40"/>
      <c r="F392" s="40"/>
    </row>
    <row r="393" spans="1:6" ht="15.75">
      <c r="A393" s="40"/>
      <c r="B393" s="40"/>
      <c r="C393" s="40"/>
      <c r="E393" s="40"/>
      <c r="F393" s="40"/>
    </row>
    <row r="394" spans="1:6" ht="15.75">
      <c r="A394" s="40"/>
      <c r="B394" s="40"/>
      <c r="C394" s="40"/>
      <c r="E394" s="40"/>
      <c r="F394" s="40"/>
    </row>
    <row r="395" spans="1:6" ht="15.75">
      <c r="A395" s="40"/>
      <c r="B395" s="40"/>
      <c r="C395" s="40"/>
      <c r="E395" s="40"/>
      <c r="F395" s="40"/>
    </row>
    <row r="396" spans="1:6" ht="15.75">
      <c r="A396" s="40"/>
      <c r="B396" s="40"/>
      <c r="C396" s="40"/>
      <c r="E396" s="40"/>
      <c r="F396" s="40"/>
    </row>
    <row r="397" spans="1:6" ht="15.75">
      <c r="A397" s="40"/>
      <c r="B397" s="40"/>
      <c r="C397" s="40"/>
      <c r="E397" s="40"/>
      <c r="F397" s="40"/>
    </row>
    <row r="398" spans="1:6" ht="15.75">
      <c r="A398" s="40"/>
      <c r="B398" s="40"/>
      <c r="C398" s="40"/>
      <c r="E398" s="40"/>
      <c r="F398" s="40"/>
    </row>
    <row r="399" spans="1:6" ht="15.75">
      <c r="A399" s="40"/>
      <c r="B399" s="40"/>
      <c r="C399" s="40"/>
      <c r="E399" s="40"/>
      <c r="F399" s="40"/>
    </row>
    <row r="400" spans="1:6" ht="15.75">
      <c r="A400" s="40"/>
      <c r="B400" s="40"/>
      <c r="C400" s="40"/>
      <c r="E400" s="40"/>
      <c r="F400" s="40"/>
    </row>
    <row r="401" spans="1:6" ht="15.75">
      <c r="A401" s="40"/>
      <c r="B401" s="40"/>
      <c r="C401" s="40"/>
      <c r="E401" s="40"/>
      <c r="F401" s="40"/>
    </row>
    <row r="402" spans="1:6" ht="15.75">
      <c r="A402" s="40"/>
      <c r="B402" s="40"/>
      <c r="C402" s="40"/>
      <c r="E402" s="40"/>
      <c r="F402" s="40"/>
    </row>
    <row r="403" spans="1:6" ht="15.75">
      <c r="A403" s="40"/>
      <c r="B403" s="40"/>
      <c r="C403" s="40"/>
      <c r="E403" s="40"/>
      <c r="F403" s="40"/>
    </row>
    <row r="404" spans="1:6" ht="15.75">
      <c r="A404" s="40"/>
      <c r="B404" s="40"/>
      <c r="C404" s="40"/>
      <c r="E404" s="40"/>
      <c r="F404" s="40"/>
    </row>
    <row r="405" spans="1:6" ht="15.75">
      <c r="A405" s="40"/>
      <c r="B405" s="40"/>
      <c r="C405" s="40"/>
      <c r="E405" s="40"/>
      <c r="F405" s="40"/>
    </row>
    <row r="406" spans="1:6" ht="15.75">
      <c r="A406" s="40"/>
      <c r="B406" s="40"/>
      <c r="C406" s="40"/>
      <c r="E406" s="40"/>
      <c r="F406" s="40"/>
    </row>
    <row r="407" spans="1:6" ht="15.75">
      <c r="A407" s="40"/>
      <c r="B407" s="40"/>
      <c r="C407" s="40"/>
      <c r="E407" s="40"/>
      <c r="F407" s="40"/>
    </row>
    <row r="408" spans="1:6" ht="15.75">
      <c r="A408" s="40"/>
      <c r="B408" s="40"/>
      <c r="C408" s="40"/>
      <c r="E408" s="40"/>
      <c r="F408" s="40"/>
    </row>
    <row r="409" spans="1:6" ht="15.75">
      <c r="A409" s="40"/>
      <c r="B409" s="40"/>
      <c r="C409" s="40"/>
      <c r="E409" s="40"/>
      <c r="F409" s="40"/>
    </row>
    <row r="410" spans="1:6" ht="15.75">
      <c r="A410" s="40"/>
      <c r="B410" s="40"/>
      <c r="C410" s="40"/>
      <c r="E410" s="40"/>
      <c r="F410" s="40"/>
    </row>
    <row r="411" spans="1:6" ht="15.75">
      <c r="A411" s="40"/>
      <c r="B411" s="40"/>
      <c r="C411" s="40"/>
      <c r="E411" s="40"/>
      <c r="F411" s="40"/>
    </row>
    <row r="412" spans="1:6" ht="15.75">
      <c r="A412" s="40"/>
      <c r="B412" s="40"/>
      <c r="C412" s="40"/>
      <c r="E412" s="40"/>
      <c r="F412" s="40"/>
    </row>
    <row r="413" spans="1:6" ht="15.75">
      <c r="A413" s="40"/>
      <c r="B413" s="40"/>
      <c r="C413" s="40"/>
      <c r="E413" s="40"/>
      <c r="F413" s="40"/>
    </row>
    <row r="414" spans="1:6" ht="15.75">
      <c r="A414" s="40"/>
      <c r="B414" s="40"/>
      <c r="C414" s="40"/>
      <c r="E414" s="40"/>
      <c r="F414" s="40"/>
    </row>
    <row r="415" spans="1:6" ht="15.75">
      <c r="A415" s="40"/>
      <c r="B415" s="40"/>
      <c r="C415" s="40"/>
      <c r="E415" s="40"/>
      <c r="F415" s="40"/>
    </row>
    <row r="416" spans="1:6" ht="15.75">
      <c r="A416" s="40"/>
      <c r="B416" s="40"/>
      <c r="C416" s="40"/>
      <c r="E416" s="40"/>
      <c r="F416" s="40"/>
    </row>
    <row r="417" spans="1:6" ht="15.75">
      <c r="A417" s="40"/>
      <c r="B417" s="40"/>
      <c r="C417" s="40"/>
      <c r="E417" s="40"/>
      <c r="F417" s="40"/>
    </row>
    <row r="418" spans="1:6" ht="15.75">
      <c r="A418" s="40"/>
      <c r="B418" s="40"/>
      <c r="C418" s="40"/>
      <c r="E418" s="40"/>
      <c r="F418" s="40"/>
    </row>
    <row r="419" spans="1:6" ht="15.75">
      <c r="A419" s="40"/>
      <c r="B419" s="40"/>
      <c r="C419" s="40"/>
      <c r="E419" s="40"/>
      <c r="F419" s="40"/>
    </row>
    <row r="420" spans="1:6" ht="15.75">
      <c r="A420" s="40"/>
      <c r="B420" s="40"/>
      <c r="C420" s="40"/>
      <c r="E420" s="40"/>
      <c r="F420" s="40"/>
    </row>
    <row r="421" spans="1:6" ht="15.75">
      <c r="A421" s="40"/>
      <c r="B421" s="40"/>
      <c r="C421" s="40"/>
      <c r="E421" s="40"/>
      <c r="F421" s="40"/>
    </row>
    <row r="422" spans="1:6" ht="15.75">
      <c r="A422" s="40"/>
      <c r="B422" s="40"/>
      <c r="C422" s="40"/>
      <c r="E422" s="40"/>
      <c r="F422" s="40"/>
    </row>
    <row r="423" spans="1:6" ht="15.75">
      <c r="A423" s="40"/>
      <c r="B423" s="40"/>
      <c r="C423" s="40"/>
      <c r="E423" s="40"/>
      <c r="F423" s="40"/>
    </row>
    <row r="424" spans="1:6" ht="15.75">
      <c r="A424" s="40"/>
      <c r="B424" s="40"/>
      <c r="C424" s="40"/>
      <c r="E424" s="40"/>
      <c r="F424" s="40"/>
    </row>
    <row r="425" spans="1:6" ht="15.75">
      <c r="A425" s="40"/>
      <c r="B425" s="40"/>
      <c r="C425" s="40"/>
      <c r="E425" s="40"/>
      <c r="F425" s="40"/>
    </row>
    <row r="426" spans="1:6" ht="15.75">
      <c r="A426" s="40"/>
      <c r="B426" s="40"/>
      <c r="C426" s="40"/>
      <c r="E426" s="40"/>
      <c r="F426" s="40"/>
    </row>
    <row r="427" spans="1:6" ht="15.75">
      <c r="A427" s="40"/>
      <c r="B427" s="40"/>
      <c r="C427" s="40"/>
      <c r="E427" s="40"/>
      <c r="F427" s="40"/>
    </row>
    <row r="428" spans="1:6" ht="15.75">
      <c r="A428" s="40"/>
      <c r="B428" s="40"/>
      <c r="C428" s="40"/>
      <c r="E428" s="40"/>
      <c r="F428" s="40"/>
    </row>
    <row r="429" spans="1:6" ht="15.75">
      <c r="A429" s="40"/>
      <c r="B429" s="40"/>
      <c r="C429" s="40"/>
      <c r="E429" s="40"/>
      <c r="F429" s="40"/>
    </row>
    <row r="430" spans="1:6" ht="15.75">
      <c r="A430" s="40"/>
      <c r="B430" s="40"/>
      <c r="C430" s="40"/>
      <c r="E430" s="40"/>
      <c r="F430" s="40"/>
    </row>
    <row r="431" spans="1:6" ht="15.75">
      <c r="A431" s="40"/>
      <c r="B431" s="40"/>
      <c r="C431" s="40"/>
      <c r="E431" s="40"/>
      <c r="F431" s="40"/>
    </row>
    <row r="432" spans="1:6" ht="15.75">
      <c r="A432" s="40"/>
      <c r="B432" s="40"/>
      <c r="C432" s="40"/>
      <c r="E432" s="40"/>
      <c r="F432" s="40"/>
    </row>
    <row r="433" spans="1:6" ht="15.75">
      <c r="A433" s="40"/>
      <c r="B433" s="40"/>
      <c r="C433" s="40"/>
      <c r="E433" s="40"/>
      <c r="F433" s="40"/>
    </row>
    <row r="434" spans="1:6" ht="15.75">
      <c r="A434" s="40"/>
      <c r="B434" s="40"/>
      <c r="C434" s="40"/>
      <c r="E434" s="40"/>
      <c r="F434" s="40"/>
    </row>
    <row r="435" spans="1:6" ht="15.75">
      <c r="A435" s="40"/>
      <c r="B435" s="40"/>
      <c r="C435" s="40"/>
      <c r="E435" s="40"/>
      <c r="F435" s="40"/>
    </row>
    <row r="436" spans="1:6" ht="15.75">
      <c r="A436" s="40"/>
      <c r="B436" s="40"/>
      <c r="C436" s="40"/>
      <c r="E436" s="40"/>
      <c r="F436" s="40"/>
    </row>
    <row r="437" spans="1:6" ht="15.75">
      <c r="A437" s="40"/>
      <c r="B437" s="40"/>
      <c r="C437" s="40"/>
      <c r="E437" s="40"/>
      <c r="F437" s="40"/>
    </row>
    <row r="438" spans="1:6" ht="15.75">
      <c r="A438" s="40"/>
      <c r="B438" s="40"/>
      <c r="C438" s="40"/>
      <c r="E438" s="40"/>
      <c r="F438" s="40"/>
    </row>
    <row r="439" spans="1:6" ht="15.75">
      <c r="A439" s="40"/>
      <c r="B439" s="40"/>
      <c r="C439" s="40"/>
      <c r="E439" s="40"/>
      <c r="F439" s="40"/>
    </row>
    <row r="440" spans="1:6" ht="15.75">
      <c r="A440" s="40"/>
      <c r="B440" s="40"/>
      <c r="C440" s="40"/>
      <c r="E440" s="40"/>
      <c r="F440" s="40"/>
    </row>
    <row r="441" spans="1:6" ht="15.75">
      <c r="A441" s="40"/>
      <c r="B441" s="40"/>
      <c r="C441" s="40"/>
      <c r="E441" s="40"/>
      <c r="F441" s="40"/>
    </row>
    <row r="442" spans="1:6" ht="15.75">
      <c r="A442" s="40"/>
      <c r="B442" s="40"/>
      <c r="C442" s="40"/>
      <c r="E442" s="40"/>
      <c r="F442" s="40"/>
    </row>
    <row r="443" spans="1:6" ht="15.75">
      <c r="A443" s="40"/>
      <c r="B443" s="40"/>
      <c r="C443" s="40"/>
      <c r="E443" s="40"/>
      <c r="F443" s="40"/>
    </row>
    <row r="444" spans="1:6" ht="15.75">
      <c r="A444" s="40"/>
      <c r="B444" s="40"/>
      <c r="C444" s="40"/>
      <c r="E444" s="40"/>
      <c r="F444" s="40"/>
    </row>
    <row r="445" spans="1:6" ht="15.75">
      <c r="A445" s="40"/>
      <c r="B445" s="40"/>
      <c r="C445" s="40"/>
      <c r="E445" s="40"/>
      <c r="F445" s="40"/>
    </row>
    <row r="446" spans="1:6" ht="15.75">
      <c r="A446" s="40"/>
      <c r="B446" s="40"/>
      <c r="C446" s="40"/>
      <c r="E446" s="40"/>
      <c r="F446" s="40"/>
    </row>
    <row r="447" spans="1:6" ht="15.75">
      <c r="A447" s="40"/>
      <c r="B447" s="40"/>
      <c r="C447" s="40"/>
      <c r="E447" s="40"/>
      <c r="F447" s="40"/>
    </row>
    <row r="448" spans="1:6" ht="15.75">
      <c r="A448" s="40"/>
      <c r="B448" s="40"/>
      <c r="C448" s="40"/>
      <c r="E448" s="40"/>
      <c r="F448" s="40"/>
    </row>
    <row r="449" spans="1:6" ht="15.75">
      <c r="A449" s="40"/>
      <c r="B449" s="40"/>
      <c r="C449" s="40"/>
      <c r="E449" s="40"/>
      <c r="F449" s="40"/>
    </row>
    <row r="450" spans="1:6" ht="15.75">
      <c r="A450" s="40"/>
      <c r="B450" s="40"/>
      <c r="C450" s="40"/>
      <c r="E450" s="40"/>
      <c r="F450" s="40"/>
    </row>
    <row r="451" spans="1:6" ht="15.75">
      <c r="A451" s="40"/>
      <c r="B451" s="40"/>
      <c r="C451" s="40"/>
      <c r="E451" s="40"/>
      <c r="F451" s="40"/>
    </row>
    <row r="452" spans="1:6" ht="15.75">
      <c r="A452" s="40"/>
      <c r="B452" s="40"/>
      <c r="C452" s="40"/>
      <c r="E452" s="40"/>
      <c r="F452" s="40"/>
    </row>
    <row r="453" spans="1:6" ht="15.75">
      <c r="A453" s="40"/>
      <c r="B453" s="40"/>
      <c r="C453" s="40"/>
      <c r="E453" s="40"/>
      <c r="F453" s="40"/>
    </row>
    <row r="454" spans="1:6" ht="15.75">
      <c r="A454" s="40"/>
      <c r="B454" s="40"/>
      <c r="C454" s="40"/>
      <c r="E454" s="40"/>
      <c r="F454" s="40"/>
    </row>
    <row r="455" spans="1:6" ht="15.75">
      <c r="A455" s="40"/>
      <c r="B455" s="40"/>
      <c r="C455" s="40"/>
      <c r="E455" s="40"/>
      <c r="F455" s="40"/>
    </row>
    <row r="456" spans="1:6" ht="15.75">
      <c r="A456" s="40"/>
      <c r="B456" s="40"/>
      <c r="C456" s="40"/>
      <c r="E456" s="40"/>
      <c r="F456" s="40"/>
    </row>
    <row r="457" spans="1:6" ht="15.75">
      <c r="A457" s="40"/>
      <c r="B457" s="40"/>
      <c r="C457" s="40"/>
      <c r="E457" s="40"/>
      <c r="F457" s="40"/>
    </row>
    <row r="458" spans="1:6" ht="15.75">
      <c r="A458" s="40"/>
      <c r="B458" s="40"/>
      <c r="C458" s="40"/>
      <c r="E458" s="40"/>
      <c r="F458" s="40"/>
    </row>
    <row r="459" spans="1:6" ht="15.75">
      <c r="A459" s="40"/>
      <c r="B459" s="40"/>
      <c r="C459" s="40"/>
      <c r="E459" s="40"/>
      <c r="F459" s="40"/>
    </row>
    <row r="460" spans="1:6" ht="15.75">
      <c r="A460" s="40"/>
      <c r="B460" s="40"/>
      <c r="C460" s="40"/>
      <c r="E460" s="40"/>
      <c r="F460" s="40"/>
    </row>
    <row r="461" spans="1:6" ht="15.75">
      <c r="A461" s="40"/>
      <c r="B461" s="40"/>
      <c r="C461" s="40"/>
      <c r="E461" s="40"/>
      <c r="F461" s="40"/>
    </row>
    <row r="462" spans="1:6" ht="15.75">
      <c r="A462" s="40"/>
      <c r="B462" s="40"/>
      <c r="C462" s="40"/>
      <c r="E462" s="40"/>
      <c r="F462" s="40"/>
    </row>
    <row r="463" spans="1:6" ht="15.75">
      <c r="A463" s="40"/>
      <c r="B463" s="40"/>
      <c r="C463" s="40"/>
      <c r="E463" s="40"/>
      <c r="F463" s="40"/>
    </row>
    <row r="464" spans="1:6" ht="15.75">
      <c r="A464" s="40"/>
      <c r="B464" s="40"/>
      <c r="C464" s="40"/>
      <c r="E464" s="40"/>
      <c r="F464" s="40"/>
    </row>
    <row r="465" spans="1:6" ht="15.75">
      <c r="A465" s="40"/>
      <c r="B465" s="40"/>
      <c r="C465" s="40"/>
      <c r="E465" s="40"/>
      <c r="F465" s="40"/>
    </row>
    <row r="466" spans="1:6" ht="15.75">
      <c r="A466" s="40"/>
      <c r="B466" s="40"/>
      <c r="C466" s="40"/>
      <c r="E466" s="40"/>
      <c r="F466" s="40"/>
    </row>
    <row r="467" spans="1:6" ht="15.75">
      <c r="A467" s="40"/>
      <c r="B467" s="40"/>
      <c r="C467" s="40"/>
      <c r="E467" s="40"/>
      <c r="F467" s="40"/>
    </row>
    <row r="468" spans="1:6" ht="15.75">
      <c r="A468" s="40"/>
      <c r="B468" s="40"/>
      <c r="C468" s="40"/>
      <c r="E468" s="40"/>
      <c r="F468" s="40"/>
    </row>
    <row r="469" spans="1:6" ht="15.75">
      <c r="A469" s="40"/>
      <c r="B469" s="40"/>
      <c r="C469" s="40"/>
      <c r="E469" s="40"/>
      <c r="F469" s="40"/>
    </row>
    <row r="470" spans="1:6" ht="15.75">
      <c r="A470" s="40"/>
      <c r="B470" s="40"/>
      <c r="C470" s="40"/>
      <c r="E470" s="40"/>
      <c r="F470" s="40"/>
    </row>
    <row r="471" spans="1:6" ht="15.75">
      <c r="A471" s="40"/>
      <c r="B471" s="40"/>
      <c r="C471" s="40"/>
      <c r="E471" s="40"/>
      <c r="F471" s="40"/>
    </row>
    <row r="472" spans="1:6" ht="15.75">
      <c r="A472" s="40"/>
      <c r="B472" s="40"/>
      <c r="C472" s="40"/>
      <c r="E472" s="40"/>
      <c r="F472" s="40"/>
    </row>
    <row r="473" spans="1:6" ht="15.75">
      <c r="A473" s="40"/>
      <c r="B473" s="40"/>
      <c r="C473" s="40"/>
      <c r="E473" s="40"/>
      <c r="F473" s="40"/>
    </row>
    <row r="474" spans="1:6" ht="15.75">
      <c r="A474" s="40"/>
      <c r="B474" s="40"/>
      <c r="C474" s="40"/>
      <c r="E474" s="40"/>
      <c r="F474" s="40"/>
    </row>
    <row r="475" spans="1:6" ht="15.75">
      <c r="A475" s="40"/>
      <c r="B475" s="40"/>
      <c r="C475" s="40"/>
      <c r="E475" s="40"/>
      <c r="F475" s="40"/>
    </row>
    <row r="476" spans="1:6" ht="15.75">
      <c r="A476" s="40"/>
      <c r="B476" s="40"/>
      <c r="C476" s="40"/>
      <c r="E476" s="40"/>
      <c r="F476" s="40"/>
    </row>
    <row r="477" spans="1:6" ht="15.75">
      <c r="A477" s="40"/>
      <c r="B477" s="40"/>
      <c r="C477" s="40"/>
      <c r="E477" s="40"/>
      <c r="F477" s="40"/>
    </row>
    <row r="478" spans="1:6" ht="15.75">
      <c r="A478" s="40"/>
      <c r="B478" s="40"/>
      <c r="C478" s="40"/>
      <c r="E478" s="40"/>
      <c r="F478" s="40"/>
    </row>
    <row r="479" spans="1:6" ht="15.75">
      <c r="A479" s="40"/>
      <c r="B479" s="40"/>
      <c r="C479" s="40"/>
      <c r="E479" s="40"/>
      <c r="F479" s="40"/>
    </row>
    <row r="480" spans="1:6" ht="15.75">
      <c r="A480" s="40"/>
      <c r="B480" s="40"/>
      <c r="C480" s="40"/>
      <c r="E480" s="40"/>
      <c r="F480" s="40"/>
    </row>
    <row r="481" spans="1:6" ht="15.75">
      <c r="A481" s="40"/>
      <c r="B481" s="40"/>
      <c r="C481" s="40"/>
      <c r="E481" s="40"/>
      <c r="F481" s="40"/>
    </row>
    <row r="482" spans="1:6" ht="15.75">
      <c r="A482" s="40"/>
      <c r="B482" s="40"/>
      <c r="C482" s="40"/>
      <c r="E482" s="40"/>
      <c r="F482" s="40"/>
    </row>
    <row r="483" spans="1:6" ht="15.75">
      <c r="A483" s="40"/>
      <c r="B483" s="40"/>
      <c r="C483" s="40"/>
      <c r="E483" s="40"/>
      <c r="F483" s="40"/>
    </row>
    <row r="484" spans="1:6" ht="15.75">
      <c r="A484" s="40"/>
      <c r="B484" s="40"/>
      <c r="C484" s="40"/>
      <c r="E484" s="40"/>
      <c r="F484" s="40"/>
    </row>
    <row r="485" spans="1:6" ht="15.75">
      <c r="A485" s="40"/>
      <c r="B485" s="40"/>
      <c r="C485" s="40"/>
      <c r="E485" s="40"/>
      <c r="F485" s="40"/>
    </row>
    <row r="486" spans="1:6" ht="15.75">
      <c r="A486" s="40"/>
      <c r="B486" s="40"/>
      <c r="C486" s="40"/>
      <c r="E486" s="40"/>
      <c r="F486" s="40"/>
    </row>
    <row r="487" spans="1:6" ht="15.75">
      <c r="A487" s="40"/>
      <c r="B487" s="40"/>
      <c r="C487" s="40"/>
      <c r="E487" s="40"/>
      <c r="F487" s="40"/>
    </row>
    <row r="488" spans="1:6" ht="15.75">
      <c r="A488" s="40"/>
      <c r="B488" s="40"/>
      <c r="C488" s="40"/>
      <c r="E488" s="40"/>
      <c r="F488" s="40"/>
    </row>
    <row r="489" spans="1:6" ht="15.75">
      <c r="A489" s="40"/>
      <c r="B489" s="40"/>
      <c r="C489" s="40"/>
      <c r="E489" s="40"/>
      <c r="F489" s="40"/>
    </row>
    <row r="490" spans="1:6" ht="15.75">
      <c r="A490" s="40"/>
      <c r="B490" s="40"/>
      <c r="C490" s="40"/>
      <c r="E490" s="40"/>
      <c r="F490" s="40"/>
    </row>
    <row r="491" spans="1:6" ht="15.75">
      <c r="A491" s="40"/>
      <c r="B491" s="40"/>
      <c r="C491" s="40"/>
      <c r="E491" s="40"/>
      <c r="F491" s="40"/>
    </row>
    <row r="492" spans="1:6" ht="15.75">
      <c r="A492" s="40"/>
      <c r="B492" s="40"/>
      <c r="C492" s="40"/>
      <c r="E492" s="40"/>
      <c r="F492" s="40"/>
    </row>
    <row r="493" spans="1:6" ht="15.75">
      <c r="A493" s="40"/>
      <c r="B493" s="40"/>
      <c r="C493" s="40"/>
      <c r="E493" s="40"/>
      <c r="F493" s="40"/>
    </row>
    <row r="494" spans="1:6" ht="15.75">
      <c r="A494" s="40"/>
      <c r="B494" s="40"/>
      <c r="C494" s="40"/>
      <c r="E494" s="40"/>
      <c r="F494" s="40"/>
    </row>
    <row r="495" spans="1:6" ht="15.75">
      <c r="A495" s="40"/>
      <c r="B495" s="40"/>
      <c r="C495" s="40"/>
      <c r="E495" s="40"/>
      <c r="F495" s="40"/>
    </row>
    <row r="496" spans="1:6" ht="15.75">
      <c r="A496" s="40"/>
      <c r="B496" s="40"/>
      <c r="C496" s="40"/>
      <c r="E496" s="40"/>
      <c r="F496" s="40"/>
    </row>
    <row r="497" spans="1:6" ht="15.75">
      <c r="A497" s="40"/>
      <c r="B497" s="40"/>
      <c r="C497" s="40"/>
      <c r="E497" s="40"/>
      <c r="F497" s="40"/>
    </row>
    <row r="498" spans="1:6" ht="15.75">
      <c r="A498" s="40"/>
      <c r="B498" s="40"/>
      <c r="C498" s="40"/>
      <c r="E498" s="40"/>
      <c r="F498" s="40"/>
    </row>
    <row r="499" spans="1:6" ht="15.75">
      <c r="A499" s="40"/>
      <c r="B499" s="40"/>
      <c r="C499" s="40"/>
      <c r="E499" s="40"/>
      <c r="F499" s="40"/>
    </row>
    <row r="500" spans="1:6" ht="15.75">
      <c r="A500" s="40"/>
      <c r="B500" s="40"/>
      <c r="C500" s="40"/>
      <c r="E500" s="40"/>
      <c r="F500" s="40"/>
    </row>
    <row r="501" spans="1:6" ht="15.75">
      <c r="A501" s="40"/>
      <c r="B501" s="40"/>
      <c r="C501" s="40"/>
      <c r="E501" s="40"/>
      <c r="F501" s="40"/>
    </row>
    <row r="502" spans="1:6" ht="15.75">
      <c r="A502" s="40"/>
      <c r="B502" s="40"/>
      <c r="C502" s="40"/>
      <c r="E502" s="40"/>
      <c r="F502" s="40"/>
    </row>
    <row r="503" spans="1:6" ht="15.75">
      <c r="A503" s="40"/>
      <c r="B503" s="40"/>
      <c r="C503" s="40"/>
      <c r="E503" s="40"/>
      <c r="F503" s="40"/>
    </row>
    <row r="504" spans="1:6" ht="15.75">
      <c r="A504" s="40"/>
      <c r="B504" s="40"/>
      <c r="C504" s="40"/>
      <c r="E504" s="40"/>
      <c r="F504" s="40"/>
    </row>
    <row r="505" spans="1:6" ht="15.75">
      <c r="A505" s="40"/>
      <c r="B505" s="40"/>
      <c r="C505" s="40"/>
      <c r="E505" s="40"/>
      <c r="F505" s="40"/>
    </row>
    <row r="506" spans="1:6" ht="15.75">
      <c r="A506" s="40"/>
      <c r="B506" s="40"/>
      <c r="C506" s="40"/>
      <c r="E506" s="40"/>
      <c r="F506" s="40"/>
    </row>
    <row r="507" spans="1:6" ht="15.75">
      <c r="A507" s="40"/>
      <c r="B507" s="40"/>
      <c r="C507" s="40"/>
      <c r="E507" s="40"/>
      <c r="F507" s="40"/>
    </row>
    <row r="508" spans="1:6" ht="15.75">
      <c r="A508" s="40"/>
      <c r="B508" s="40"/>
      <c r="C508" s="40"/>
      <c r="E508" s="40"/>
      <c r="F508" s="40"/>
    </row>
    <row r="509" spans="1:6" ht="15.75">
      <c r="A509" s="40"/>
      <c r="B509" s="40"/>
      <c r="C509" s="40"/>
      <c r="E509" s="40"/>
      <c r="F509" s="40"/>
    </row>
    <row r="510" spans="1:6" ht="15.75">
      <c r="A510" s="40"/>
      <c r="B510" s="40"/>
      <c r="C510" s="40"/>
      <c r="E510" s="40"/>
      <c r="F510" s="40"/>
    </row>
    <row r="511" spans="1:6" ht="15.75">
      <c r="A511" s="40"/>
      <c r="B511" s="40"/>
      <c r="C511" s="40"/>
      <c r="E511" s="40"/>
      <c r="F511" s="40"/>
    </row>
    <row r="512" spans="1:6" ht="15.75">
      <c r="A512" s="40"/>
      <c r="B512" s="40"/>
      <c r="C512" s="40"/>
      <c r="E512" s="40"/>
      <c r="F512" s="40"/>
    </row>
    <row r="513" spans="1:6" ht="15.75">
      <c r="A513" s="40"/>
      <c r="B513" s="40"/>
      <c r="C513" s="40"/>
      <c r="E513" s="40"/>
      <c r="F513" s="40"/>
    </row>
    <row r="514" spans="1:6" ht="15.75">
      <c r="A514" s="40"/>
      <c r="B514" s="40"/>
      <c r="C514" s="40"/>
      <c r="E514" s="40"/>
      <c r="F514" s="40"/>
    </row>
    <row r="515" spans="1:6" ht="15.75">
      <c r="A515" s="40"/>
      <c r="B515" s="40"/>
      <c r="C515" s="40"/>
      <c r="E515" s="40"/>
      <c r="F515" s="40"/>
    </row>
    <row r="516" spans="1:6" ht="15.75">
      <c r="A516" s="40"/>
      <c r="B516" s="40"/>
      <c r="C516" s="40"/>
      <c r="E516" s="40"/>
      <c r="F516" s="40"/>
    </row>
    <row r="517" spans="1:6" ht="15.75">
      <c r="A517" s="40"/>
      <c r="B517" s="40"/>
      <c r="C517" s="40"/>
      <c r="E517" s="40"/>
      <c r="F517" s="40"/>
    </row>
    <row r="518" spans="1:6" ht="15.75">
      <c r="A518" s="40"/>
      <c r="B518" s="40"/>
      <c r="C518" s="40"/>
      <c r="E518" s="40"/>
      <c r="F518" s="40"/>
    </row>
    <row r="519" spans="1:6" ht="15.75">
      <c r="A519" s="40"/>
      <c r="B519" s="40"/>
      <c r="C519" s="40"/>
      <c r="E519" s="40"/>
      <c r="F519" s="40"/>
    </row>
    <row r="520" spans="1:6" ht="15.75">
      <c r="A520" s="40"/>
      <c r="B520" s="40"/>
      <c r="C520" s="40"/>
      <c r="E520" s="40"/>
      <c r="F520" s="40"/>
    </row>
    <row r="521" spans="1:6" ht="15.75">
      <c r="A521" s="40"/>
      <c r="B521" s="40"/>
      <c r="C521" s="40"/>
      <c r="E521" s="40"/>
      <c r="F521" s="40"/>
    </row>
    <row r="522" spans="1:6" ht="15.75">
      <c r="A522" s="40"/>
      <c r="B522" s="40"/>
      <c r="C522" s="40"/>
      <c r="E522" s="40"/>
      <c r="F522" s="40"/>
    </row>
    <row r="523" spans="1:6" ht="15.75">
      <c r="A523" s="40"/>
      <c r="B523" s="40"/>
      <c r="C523" s="40"/>
      <c r="E523" s="40"/>
      <c r="F523" s="40"/>
    </row>
    <row r="524" spans="1:6" ht="15.75">
      <c r="A524" s="40"/>
      <c r="B524" s="40"/>
      <c r="C524" s="40"/>
      <c r="E524" s="40"/>
      <c r="F524" s="40"/>
    </row>
    <row r="525" spans="1:6" ht="15.75">
      <c r="A525" s="40"/>
      <c r="B525" s="40"/>
      <c r="C525" s="40"/>
      <c r="E525" s="40"/>
      <c r="F525" s="40"/>
    </row>
    <row r="526" spans="1:6" ht="15.75">
      <c r="A526" s="40"/>
      <c r="B526" s="40"/>
      <c r="C526" s="40"/>
      <c r="E526" s="40"/>
      <c r="F526" s="40"/>
    </row>
    <row r="527" spans="1:6" ht="15.75">
      <c r="A527" s="40"/>
      <c r="B527" s="40"/>
      <c r="C527" s="40"/>
      <c r="E527" s="40"/>
      <c r="F527" s="40"/>
    </row>
    <row r="528" spans="1:6" ht="15.75">
      <c r="A528" s="40"/>
      <c r="B528" s="40"/>
      <c r="C528" s="40"/>
      <c r="E528" s="40"/>
      <c r="F528" s="40"/>
    </row>
    <row r="529" spans="1:6" ht="15.75">
      <c r="A529" s="40"/>
      <c r="B529" s="40"/>
      <c r="C529" s="40"/>
      <c r="E529" s="40"/>
      <c r="F529" s="40"/>
    </row>
    <row r="530" spans="1:6" ht="15.75">
      <c r="A530" s="40"/>
      <c r="B530" s="40"/>
      <c r="C530" s="40"/>
      <c r="E530" s="40"/>
      <c r="F530" s="40"/>
    </row>
    <row r="531" spans="1:6" ht="15.75">
      <c r="A531" s="40"/>
      <c r="B531" s="40"/>
      <c r="C531" s="40"/>
      <c r="E531" s="40"/>
      <c r="F531" s="40"/>
    </row>
    <row r="532" spans="1:6" ht="15.75">
      <c r="A532" s="40"/>
      <c r="B532" s="40"/>
      <c r="C532" s="40"/>
      <c r="E532" s="40"/>
      <c r="F532" s="40"/>
    </row>
    <row r="533" spans="1:6" ht="15.75">
      <c r="A533" s="40"/>
      <c r="B533" s="40"/>
      <c r="C533" s="40"/>
      <c r="E533" s="40"/>
      <c r="F533" s="40"/>
    </row>
    <row r="534" spans="1:6" ht="15.75">
      <c r="A534" s="40"/>
      <c r="B534" s="40"/>
      <c r="C534" s="40"/>
      <c r="E534" s="40"/>
      <c r="F534" s="40"/>
    </row>
    <row r="535" spans="1:6" ht="15.75">
      <c r="A535" s="40"/>
      <c r="B535" s="40"/>
      <c r="C535" s="40"/>
      <c r="E535" s="40"/>
      <c r="F535" s="40"/>
    </row>
    <row r="536" spans="1:6" ht="15.75">
      <c r="A536" s="40"/>
      <c r="B536" s="40"/>
      <c r="C536" s="40"/>
      <c r="E536" s="40"/>
      <c r="F536" s="40"/>
    </row>
    <row r="537" spans="1:6" ht="15.75">
      <c r="A537" s="40"/>
      <c r="B537" s="40"/>
      <c r="C537" s="40"/>
      <c r="E537" s="40"/>
      <c r="F537" s="40"/>
    </row>
    <row r="538" spans="1:6" ht="15.75">
      <c r="A538" s="40"/>
      <c r="B538" s="40"/>
      <c r="C538" s="40"/>
      <c r="E538" s="40"/>
      <c r="F538" s="40"/>
    </row>
    <row r="539" spans="1:6" ht="15.75">
      <c r="A539" s="40"/>
      <c r="B539" s="40"/>
      <c r="C539" s="40"/>
      <c r="E539" s="40"/>
      <c r="F539" s="40"/>
    </row>
    <row r="540" spans="1:6" ht="15.75">
      <c r="A540" s="40"/>
      <c r="B540" s="40"/>
      <c r="C540" s="40"/>
      <c r="E540" s="40"/>
      <c r="F540" s="40"/>
    </row>
    <row r="541" spans="1:6" ht="15.75">
      <c r="A541" s="40"/>
      <c r="B541" s="40"/>
      <c r="C541" s="40"/>
      <c r="E541" s="40"/>
      <c r="F541" s="40"/>
    </row>
    <row r="542" spans="1:6" ht="15.75">
      <c r="A542" s="40"/>
      <c r="B542" s="40"/>
      <c r="C542" s="40"/>
      <c r="E542" s="40"/>
      <c r="F542" s="40"/>
    </row>
    <row r="543" spans="1:6" ht="15.75">
      <c r="A543" s="40"/>
      <c r="B543" s="40"/>
      <c r="C543" s="40"/>
      <c r="E543" s="40"/>
      <c r="F543" s="40"/>
    </row>
    <row r="544" spans="1:6" ht="15.75">
      <c r="A544" s="40"/>
      <c r="B544" s="40"/>
      <c r="C544" s="40"/>
      <c r="E544" s="40"/>
      <c r="F544" s="40"/>
    </row>
    <row r="545" spans="1:6" ht="15.75">
      <c r="A545" s="40"/>
      <c r="B545" s="40"/>
      <c r="C545" s="40"/>
      <c r="E545" s="40"/>
      <c r="F545" s="40"/>
    </row>
    <row r="546" spans="1:6" ht="15.75">
      <c r="A546" s="40"/>
      <c r="B546" s="40"/>
      <c r="C546" s="40"/>
      <c r="E546" s="40"/>
      <c r="F546" s="40"/>
    </row>
    <row r="547" spans="1:6" ht="15.75">
      <c r="A547" s="40"/>
      <c r="B547" s="40"/>
      <c r="C547" s="40"/>
      <c r="E547" s="40"/>
      <c r="F547" s="40"/>
    </row>
    <row r="548" spans="1:6" ht="15.75">
      <c r="A548" s="40"/>
      <c r="B548" s="40"/>
      <c r="C548" s="40"/>
      <c r="E548" s="40"/>
      <c r="F548" s="40"/>
    </row>
    <row r="549" spans="1:6" ht="15.75">
      <c r="A549" s="40"/>
      <c r="B549" s="40"/>
      <c r="C549" s="40"/>
      <c r="E549" s="40"/>
      <c r="F549" s="40"/>
    </row>
    <row r="550" spans="1:6" ht="15.75">
      <c r="A550" s="40"/>
      <c r="B550" s="40"/>
      <c r="C550" s="40"/>
      <c r="E550" s="40"/>
      <c r="F550" s="40"/>
    </row>
    <row r="551" spans="1:6" ht="15.75">
      <c r="A551" s="40"/>
      <c r="B551" s="40"/>
      <c r="C551" s="40"/>
      <c r="E551" s="40"/>
      <c r="F551" s="40"/>
    </row>
    <row r="552" spans="1:6" ht="15.75">
      <c r="A552" s="40"/>
      <c r="B552" s="40"/>
      <c r="C552" s="40"/>
      <c r="E552" s="40"/>
      <c r="F552" s="40"/>
    </row>
    <row r="553" spans="1:6" ht="15.75">
      <c r="A553" s="40"/>
      <c r="B553" s="40"/>
      <c r="C553" s="40"/>
      <c r="E553" s="40"/>
      <c r="F553" s="40"/>
    </row>
    <row r="554" spans="1:6" ht="15.75">
      <c r="A554" s="40"/>
      <c r="B554" s="40"/>
      <c r="C554" s="40"/>
      <c r="E554" s="40"/>
      <c r="F554" s="40"/>
    </row>
    <row r="555" spans="1:6" ht="15.75">
      <c r="A555" s="40"/>
      <c r="B555" s="40"/>
      <c r="C555" s="40"/>
      <c r="E555" s="40"/>
      <c r="F555" s="40"/>
    </row>
    <row r="556" spans="1:6" ht="15.75">
      <c r="A556" s="40"/>
      <c r="B556" s="40"/>
      <c r="C556" s="40"/>
      <c r="E556" s="40"/>
      <c r="F556" s="40"/>
    </row>
    <row r="557" spans="1:6" ht="15.75">
      <c r="A557" s="40"/>
      <c r="B557" s="40"/>
      <c r="C557" s="40"/>
      <c r="E557" s="40"/>
      <c r="F557" s="40"/>
    </row>
    <row r="558" spans="1:6" ht="15.75">
      <c r="A558" s="40"/>
      <c r="B558" s="40"/>
      <c r="C558" s="40"/>
      <c r="E558" s="40"/>
      <c r="F558" s="40"/>
    </row>
    <row r="559" spans="1:6" ht="15.75">
      <c r="A559" s="40"/>
      <c r="B559" s="40"/>
      <c r="C559" s="40"/>
      <c r="E559" s="40"/>
      <c r="F559" s="40"/>
    </row>
    <row r="560" spans="1:6" ht="15.75">
      <c r="A560" s="40"/>
      <c r="B560" s="40"/>
      <c r="C560" s="40"/>
      <c r="E560" s="40"/>
      <c r="F560" s="40"/>
    </row>
    <row r="561" spans="1:6" ht="15.75">
      <c r="A561" s="40"/>
      <c r="B561" s="40"/>
      <c r="C561" s="40"/>
      <c r="E561" s="40"/>
      <c r="F561" s="40"/>
    </row>
    <row r="562" spans="1:6" ht="15.75">
      <c r="A562" s="40"/>
      <c r="B562" s="40"/>
      <c r="C562" s="40"/>
      <c r="E562" s="40"/>
      <c r="F562" s="40"/>
    </row>
    <row r="563" spans="1:6" ht="15.75">
      <c r="A563" s="40"/>
      <c r="B563" s="40"/>
      <c r="C563" s="40"/>
      <c r="E563" s="40"/>
      <c r="F563" s="40"/>
    </row>
    <row r="564" spans="1:6" ht="15.75">
      <c r="A564" s="40"/>
      <c r="B564" s="40"/>
      <c r="C564" s="40"/>
      <c r="E564" s="40"/>
      <c r="F564" s="40"/>
    </row>
    <row r="565" spans="1:6" ht="15.75">
      <c r="A565" s="40"/>
      <c r="B565" s="40"/>
      <c r="C565" s="40"/>
      <c r="E565" s="40"/>
      <c r="F565" s="40"/>
    </row>
    <row r="566" spans="1:6" ht="15.75">
      <c r="A566" s="40"/>
      <c r="B566" s="40"/>
      <c r="C566" s="40"/>
      <c r="E566" s="40"/>
      <c r="F566" s="40"/>
    </row>
    <row r="567" spans="1:6" ht="15.75">
      <c r="A567" s="40"/>
      <c r="B567" s="40"/>
      <c r="C567" s="40"/>
      <c r="E567" s="40"/>
      <c r="F567" s="40"/>
    </row>
    <row r="568" spans="1:6" ht="15.75">
      <c r="A568" s="40"/>
      <c r="B568" s="40"/>
      <c r="C568" s="40"/>
      <c r="E568" s="40"/>
      <c r="F568" s="40"/>
    </row>
    <row r="569" spans="1:6" ht="15.75">
      <c r="A569" s="40"/>
      <c r="B569" s="40"/>
      <c r="C569" s="40"/>
      <c r="E569" s="40"/>
      <c r="F569" s="40"/>
    </row>
    <row r="570" spans="1:6" ht="15.75">
      <c r="A570" s="40"/>
      <c r="B570" s="40"/>
      <c r="C570" s="40"/>
      <c r="E570" s="40"/>
      <c r="F570" s="40"/>
    </row>
    <row r="571" spans="1:6" ht="15.75">
      <c r="A571" s="40"/>
      <c r="B571" s="40"/>
      <c r="C571" s="40"/>
      <c r="E571" s="40"/>
      <c r="F571" s="40"/>
    </row>
    <row r="572" spans="1:6" ht="15.75">
      <c r="A572" s="40"/>
      <c r="B572" s="40"/>
      <c r="C572" s="40"/>
      <c r="E572" s="40"/>
      <c r="F572" s="40"/>
    </row>
    <row r="573" spans="1:6" ht="15.75">
      <c r="A573" s="40"/>
      <c r="B573" s="40"/>
      <c r="C573" s="40"/>
      <c r="E573" s="40"/>
      <c r="F573" s="40"/>
    </row>
    <row r="574" spans="1:6" ht="15.75">
      <c r="A574" s="40"/>
      <c r="B574" s="40"/>
      <c r="C574" s="40"/>
      <c r="E574" s="40"/>
      <c r="F574" s="40"/>
    </row>
    <row r="575" spans="1:6" ht="15.75">
      <c r="A575" s="40"/>
      <c r="B575" s="40"/>
      <c r="C575" s="40"/>
      <c r="E575" s="40"/>
      <c r="F575" s="40"/>
    </row>
    <row r="576" spans="1:6" ht="15.75">
      <c r="A576" s="40"/>
      <c r="B576" s="40"/>
      <c r="C576" s="40"/>
      <c r="E576" s="40"/>
      <c r="F576" s="40"/>
    </row>
    <row r="577" spans="1:6" ht="15.75">
      <c r="A577" s="40"/>
      <c r="B577" s="40"/>
      <c r="C577" s="40"/>
      <c r="E577" s="40"/>
      <c r="F577" s="40"/>
    </row>
    <row r="578" spans="1:6" ht="15.75">
      <c r="A578" s="40"/>
      <c r="B578" s="40"/>
      <c r="C578" s="40"/>
      <c r="E578" s="40"/>
      <c r="F578" s="40"/>
    </row>
    <row r="579" spans="1:6" ht="15.75">
      <c r="A579" s="40"/>
      <c r="B579" s="40"/>
      <c r="C579" s="40"/>
      <c r="E579" s="40"/>
      <c r="F579" s="40"/>
    </row>
    <row r="580" spans="1:6" ht="15.75">
      <c r="A580" s="40"/>
      <c r="B580" s="40"/>
      <c r="C580" s="40"/>
      <c r="E580" s="40"/>
      <c r="F580" s="40"/>
    </row>
    <row r="581" spans="1:6" ht="15.75">
      <c r="A581" s="40"/>
      <c r="B581" s="40"/>
      <c r="C581" s="40"/>
      <c r="E581" s="40"/>
      <c r="F581" s="40"/>
    </row>
    <row r="582" spans="1:6" ht="15.75">
      <c r="A582" s="40"/>
      <c r="B582" s="40"/>
      <c r="C582" s="40"/>
      <c r="E582" s="40"/>
      <c r="F582" s="40"/>
    </row>
    <row r="583" spans="1:6" ht="15.75">
      <c r="A583" s="40"/>
      <c r="B583" s="40"/>
      <c r="C583" s="40"/>
      <c r="E583" s="40"/>
      <c r="F583" s="40"/>
    </row>
    <row r="584" spans="1:6" ht="15.75">
      <c r="A584" s="40"/>
      <c r="B584" s="40"/>
      <c r="C584" s="40"/>
      <c r="E584" s="40"/>
      <c r="F584" s="40"/>
    </row>
    <row r="585" spans="1:6" ht="15.75">
      <c r="A585" s="40"/>
      <c r="B585" s="40"/>
      <c r="C585" s="40"/>
      <c r="E585" s="40"/>
      <c r="F585" s="40"/>
    </row>
    <row r="586" spans="1:6" ht="15.75">
      <c r="A586" s="40"/>
      <c r="B586" s="40"/>
      <c r="C586" s="40"/>
      <c r="E586" s="40"/>
      <c r="F586" s="40"/>
    </row>
    <row r="587" spans="1:6" ht="15.75">
      <c r="A587" s="40"/>
      <c r="B587" s="40"/>
      <c r="C587" s="40"/>
      <c r="E587" s="40"/>
      <c r="F587" s="40"/>
    </row>
    <row r="588" spans="1:6" ht="15.75">
      <c r="A588" s="40"/>
      <c r="B588" s="40"/>
      <c r="C588" s="40"/>
      <c r="E588" s="40"/>
      <c r="F588" s="40"/>
    </row>
    <row r="589" spans="1:6" ht="15.75">
      <c r="A589" s="40"/>
      <c r="B589" s="40"/>
      <c r="C589" s="40"/>
      <c r="E589" s="40"/>
      <c r="F589" s="40"/>
    </row>
    <row r="590" spans="1:6" ht="15.75">
      <c r="A590" s="40"/>
      <c r="B590" s="40"/>
      <c r="C590" s="40"/>
      <c r="E590" s="40"/>
      <c r="F590" s="40"/>
    </row>
    <row r="591" spans="1:6" ht="15.75">
      <c r="A591" s="40"/>
      <c r="B591" s="40"/>
      <c r="C591" s="40"/>
      <c r="E591" s="40"/>
      <c r="F591" s="40"/>
    </row>
    <row r="592" spans="1:6" ht="15.75">
      <c r="A592" s="40"/>
      <c r="B592" s="40"/>
      <c r="C592" s="40"/>
      <c r="E592" s="40"/>
      <c r="F592" s="40"/>
    </row>
    <row r="593" spans="1:6" ht="15.75">
      <c r="A593" s="40"/>
      <c r="B593" s="40"/>
      <c r="C593" s="40"/>
      <c r="E593" s="40"/>
      <c r="F593" s="40"/>
    </row>
    <row r="594" spans="1:6" ht="15.75">
      <c r="A594" s="40"/>
      <c r="B594" s="40"/>
      <c r="C594" s="40"/>
      <c r="E594" s="40"/>
      <c r="F594" s="40"/>
    </row>
    <row r="595" spans="1:6" ht="15.75">
      <c r="A595" s="40"/>
      <c r="B595" s="40"/>
      <c r="C595" s="40"/>
      <c r="E595" s="40"/>
      <c r="F595" s="40"/>
    </row>
    <row r="596" spans="1:6" ht="15.75">
      <c r="A596" s="40"/>
      <c r="B596" s="40"/>
      <c r="C596" s="40"/>
      <c r="E596" s="40"/>
      <c r="F596" s="40"/>
    </row>
    <row r="597" spans="1:6" ht="15.75">
      <c r="A597" s="40"/>
      <c r="B597" s="40"/>
      <c r="C597" s="40"/>
      <c r="E597" s="40"/>
      <c r="F597" s="40"/>
    </row>
    <row r="598" spans="1:6" ht="15.75">
      <c r="A598" s="40"/>
      <c r="B598" s="40"/>
      <c r="C598" s="40"/>
      <c r="E598" s="40"/>
      <c r="F598" s="40"/>
    </row>
    <row r="599" spans="1:6" ht="15.75">
      <c r="A599" s="40"/>
      <c r="B599" s="40"/>
      <c r="C599" s="40"/>
      <c r="E599" s="40"/>
      <c r="F599" s="40"/>
    </row>
    <row r="600" spans="1:6" ht="15.75">
      <c r="A600" s="40"/>
      <c r="B600" s="40"/>
      <c r="C600" s="40"/>
      <c r="E600" s="40"/>
      <c r="F600" s="40"/>
    </row>
    <row r="601" spans="1:6" ht="15.75">
      <c r="A601" s="40"/>
      <c r="B601" s="40"/>
      <c r="C601" s="40"/>
      <c r="E601" s="40"/>
      <c r="F601" s="40"/>
    </row>
    <row r="602" spans="1:6" ht="15.75">
      <c r="A602" s="40"/>
      <c r="B602" s="40"/>
      <c r="C602" s="40"/>
      <c r="E602" s="40"/>
      <c r="F602" s="40"/>
    </row>
    <row r="603" spans="1:6" ht="15.75">
      <c r="A603" s="40"/>
      <c r="B603" s="40"/>
      <c r="C603" s="40"/>
      <c r="E603" s="40"/>
      <c r="F603" s="40"/>
    </row>
    <row r="604" spans="1:6" ht="15.75">
      <c r="A604" s="40"/>
      <c r="B604" s="40"/>
      <c r="C604" s="40"/>
      <c r="E604" s="40"/>
      <c r="F604" s="40"/>
    </row>
    <row r="605" spans="1:6" ht="15.75">
      <c r="A605" s="40"/>
      <c r="B605" s="40"/>
      <c r="C605" s="40"/>
      <c r="E605" s="40"/>
      <c r="F605" s="40"/>
    </row>
    <row r="606" spans="1:6" ht="15.75">
      <c r="A606" s="40"/>
      <c r="B606" s="40"/>
      <c r="C606" s="40"/>
      <c r="E606" s="40"/>
      <c r="F606" s="40"/>
    </row>
    <row r="607" spans="1:6" ht="15.75">
      <c r="A607" s="40"/>
      <c r="B607" s="40"/>
      <c r="C607" s="40"/>
      <c r="E607" s="40"/>
      <c r="F607" s="40"/>
    </row>
    <row r="608" spans="1:6" ht="15.75">
      <c r="A608" s="40"/>
      <c r="B608" s="40"/>
      <c r="C608" s="40"/>
      <c r="E608" s="40"/>
      <c r="F608" s="40"/>
    </row>
    <row r="609" spans="1:6" ht="15.75">
      <c r="A609" s="40"/>
      <c r="B609" s="40"/>
      <c r="C609" s="40"/>
      <c r="E609" s="40"/>
      <c r="F609" s="40"/>
    </row>
    <row r="610" spans="1:6" ht="15.75">
      <c r="A610" s="40"/>
      <c r="B610" s="40"/>
      <c r="C610" s="40"/>
      <c r="E610" s="40"/>
      <c r="F610" s="40"/>
    </row>
    <row r="611" spans="1:6" ht="15.75">
      <c r="A611" s="40"/>
      <c r="B611" s="40"/>
      <c r="C611" s="40"/>
      <c r="E611" s="40"/>
      <c r="F611" s="40"/>
    </row>
    <row r="612" spans="1:6" ht="15.75">
      <c r="A612" s="40"/>
      <c r="B612" s="40"/>
      <c r="C612" s="40"/>
      <c r="E612" s="40"/>
      <c r="F612" s="40"/>
    </row>
    <row r="613" spans="1:6" ht="15.75">
      <c r="A613" s="40"/>
      <c r="B613" s="40"/>
      <c r="C613" s="40"/>
      <c r="E613" s="40"/>
      <c r="F613" s="40"/>
    </row>
    <row r="614" spans="1:6" ht="15.75">
      <c r="A614" s="40"/>
      <c r="B614" s="40"/>
      <c r="C614" s="40"/>
      <c r="E614" s="40"/>
      <c r="F614" s="40"/>
    </row>
    <row r="615" spans="1:6" ht="15.75">
      <c r="A615" s="40"/>
      <c r="B615" s="40"/>
      <c r="C615" s="40"/>
      <c r="E615" s="40"/>
      <c r="F615" s="40"/>
    </row>
    <row r="616" spans="1:6" ht="15.75">
      <c r="A616" s="40"/>
      <c r="B616" s="40"/>
      <c r="C616" s="40"/>
      <c r="E616" s="40"/>
      <c r="F616" s="40"/>
    </row>
    <row r="617" spans="1:6" ht="15.75">
      <c r="A617" s="40"/>
      <c r="B617" s="40"/>
      <c r="C617" s="40"/>
      <c r="E617" s="40"/>
      <c r="F617" s="40"/>
    </row>
    <row r="618" spans="1:6" ht="15.75">
      <c r="A618" s="40"/>
      <c r="B618" s="40"/>
      <c r="C618" s="40"/>
      <c r="E618" s="40"/>
      <c r="F618" s="40"/>
    </row>
    <row r="619" spans="1:6" ht="15.75">
      <c r="A619" s="40"/>
      <c r="B619" s="40"/>
      <c r="C619" s="40"/>
      <c r="E619" s="40"/>
      <c r="F619" s="40"/>
    </row>
    <row r="620" spans="1:6" ht="15.75">
      <c r="A620" s="40"/>
      <c r="B620" s="40"/>
      <c r="C620" s="40"/>
      <c r="E620" s="40"/>
      <c r="F620" s="40"/>
    </row>
    <row r="621" spans="1:6" ht="15.75">
      <c r="A621" s="40"/>
      <c r="B621" s="40"/>
      <c r="C621" s="40"/>
      <c r="E621" s="40"/>
      <c r="F621" s="40"/>
    </row>
    <row r="622" spans="1:6" ht="15.75">
      <c r="A622" s="40"/>
      <c r="B622" s="40"/>
      <c r="C622" s="40"/>
      <c r="E622" s="40"/>
      <c r="F622" s="40"/>
    </row>
    <row r="623" spans="1:6" ht="15.75">
      <c r="A623" s="40"/>
      <c r="B623" s="40"/>
      <c r="C623" s="40"/>
      <c r="E623" s="40"/>
      <c r="F623" s="40"/>
    </row>
    <row r="624" spans="1:6" ht="15.75">
      <c r="A624" s="40"/>
      <c r="B624" s="40"/>
      <c r="C624" s="40"/>
      <c r="E624" s="40"/>
      <c r="F624" s="40"/>
    </row>
    <row r="625" spans="1:6" ht="15.75">
      <c r="A625" s="40"/>
      <c r="B625" s="40"/>
      <c r="C625" s="40"/>
      <c r="E625" s="40"/>
      <c r="F625" s="40"/>
    </row>
    <row r="626" spans="1:6" ht="15.75">
      <c r="A626" s="40"/>
      <c r="B626" s="40"/>
      <c r="C626" s="40"/>
      <c r="E626" s="40"/>
      <c r="F626" s="40"/>
    </row>
    <row r="627" spans="1:6" ht="15.75">
      <c r="A627" s="40"/>
      <c r="B627" s="40"/>
      <c r="C627" s="40"/>
      <c r="E627" s="40"/>
      <c r="F627" s="40"/>
    </row>
    <row r="628" spans="1:6" ht="15.75">
      <c r="A628" s="40"/>
      <c r="B628" s="40"/>
      <c r="C628" s="40"/>
      <c r="E628" s="40"/>
      <c r="F628" s="40"/>
    </row>
    <row r="629" spans="1:6" ht="15.75">
      <c r="A629" s="40"/>
      <c r="B629" s="40"/>
      <c r="C629" s="40"/>
      <c r="E629" s="40"/>
      <c r="F629" s="40"/>
    </row>
    <row r="630" spans="1:6" ht="15.75">
      <c r="A630" s="40"/>
      <c r="B630" s="40"/>
      <c r="C630" s="40"/>
      <c r="E630" s="40"/>
      <c r="F630" s="40"/>
    </row>
    <row r="631" spans="1:6" ht="15.75">
      <c r="A631" s="40"/>
      <c r="B631" s="40"/>
      <c r="C631" s="40"/>
      <c r="E631" s="40"/>
      <c r="F631" s="40"/>
    </row>
    <row r="632" spans="1:6" ht="15.75">
      <c r="A632" s="40"/>
      <c r="B632" s="40"/>
      <c r="C632" s="40"/>
      <c r="E632" s="40"/>
      <c r="F632" s="40"/>
    </row>
    <row r="633" spans="1:6" ht="15.75">
      <c r="A633" s="40"/>
      <c r="B633" s="40"/>
      <c r="C633" s="40"/>
      <c r="E633" s="40"/>
      <c r="F633" s="40"/>
    </row>
    <row r="634" spans="1:6" ht="15.75">
      <c r="A634" s="40"/>
      <c r="B634" s="40"/>
      <c r="C634" s="40"/>
      <c r="E634" s="40"/>
      <c r="F634" s="40"/>
    </row>
    <row r="635" spans="1:6" ht="15.75">
      <c r="A635" s="40"/>
      <c r="B635" s="40"/>
      <c r="C635" s="40"/>
      <c r="E635" s="40"/>
      <c r="F635" s="40"/>
    </row>
    <row r="636" spans="1:6" ht="15.75">
      <c r="A636" s="40"/>
      <c r="B636" s="40"/>
      <c r="C636" s="40"/>
      <c r="E636" s="40"/>
      <c r="F636" s="40"/>
    </row>
    <row r="637" spans="1:6" ht="15.75">
      <c r="A637" s="40"/>
      <c r="B637" s="40"/>
      <c r="C637" s="40"/>
      <c r="E637" s="40"/>
      <c r="F637" s="40"/>
    </row>
    <row r="638" spans="1:6" ht="15.75">
      <c r="A638" s="40"/>
      <c r="B638" s="40"/>
      <c r="C638" s="40"/>
      <c r="E638" s="40"/>
      <c r="F638" s="40"/>
    </row>
    <row r="639" spans="1:6" ht="15.75">
      <c r="A639" s="40"/>
      <c r="B639" s="40"/>
      <c r="C639" s="40"/>
      <c r="E639" s="40"/>
      <c r="F639" s="40"/>
    </row>
    <row r="640" spans="1:6" ht="15.75">
      <c r="A640" s="40"/>
      <c r="B640" s="40"/>
      <c r="C640" s="40"/>
      <c r="E640" s="40"/>
      <c r="F640" s="40"/>
    </row>
    <row r="641" spans="1:6" ht="15.75">
      <c r="A641" s="40"/>
      <c r="B641" s="40"/>
      <c r="C641" s="40"/>
      <c r="E641" s="40"/>
      <c r="F641" s="40"/>
    </row>
    <row r="642" spans="1:6" ht="15.75">
      <c r="A642" s="40"/>
      <c r="B642" s="40"/>
      <c r="C642" s="40"/>
      <c r="E642" s="40"/>
      <c r="F642" s="40"/>
    </row>
    <row r="643" spans="1:6" ht="15.75">
      <c r="A643" s="40"/>
      <c r="B643" s="40"/>
      <c r="C643" s="40"/>
      <c r="E643" s="40"/>
      <c r="F643" s="40"/>
    </row>
    <row r="644" spans="1:6" ht="15.75">
      <c r="A644" s="40"/>
      <c r="B644" s="40"/>
      <c r="C644" s="40"/>
      <c r="E644" s="40"/>
      <c r="F644" s="40"/>
    </row>
    <row r="645" spans="1:6" ht="15.75">
      <c r="A645" s="40"/>
      <c r="B645" s="40"/>
      <c r="C645" s="40"/>
      <c r="E645" s="40"/>
      <c r="F645" s="40"/>
    </row>
    <row r="646" spans="1:6" ht="15.75">
      <c r="A646" s="40"/>
      <c r="B646" s="40"/>
      <c r="C646" s="40"/>
      <c r="E646" s="40"/>
      <c r="F646" s="40"/>
    </row>
    <row r="647" spans="1:6" ht="15.75">
      <c r="A647" s="40"/>
      <c r="B647" s="40"/>
      <c r="C647" s="40"/>
      <c r="E647" s="40"/>
      <c r="F647" s="40"/>
    </row>
    <row r="648" spans="1:6" ht="15.75">
      <c r="A648" s="40"/>
      <c r="B648" s="40"/>
      <c r="C648" s="40"/>
      <c r="E648" s="40"/>
      <c r="F648" s="40"/>
    </row>
    <row r="649" spans="1:6" ht="15.75">
      <c r="A649" s="40"/>
      <c r="B649" s="40"/>
      <c r="C649" s="40"/>
      <c r="E649" s="40"/>
      <c r="F649" s="40"/>
    </row>
    <row r="650" spans="1:6" ht="15.75">
      <c r="A650" s="40"/>
      <c r="B650" s="40"/>
      <c r="C650" s="40"/>
      <c r="E650" s="40"/>
      <c r="F650" s="40"/>
    </row>
    <row r="651" spans="1:6" ht="15.75">
      <c r="A651" s="40"/>
      <c r="B651" s="40"/>
      <c r="C651" s="40"/>
      <c r="E651" s="40"/>
      <c r="F651" s="40"/>
    </row>
    <row r="652" spans="1:6" ht="15.75">
      <c r="A652" s="40"/>
      <c r="B652" s="40"/>
      <c r="C652" s="40"/>
      <c r="E652" s="40"/>
      <c r="F652" s="40"/>
    </row>
    <row r="653" spans="1:6" ht="15.75">
      <c r="A653" s="40"/>
      <c r="B653" s="40"/>
      <c r="C653" s="40"/>
      <c r="E653" s="40"/>
      <c r="F653" s="40"/>
    </row>
    <row r="654" spans="1:6" ht="15.75">
      <c r="A654" s="40"/>
      <c r="B654" s="40"/>
      <c r="C654" s="40"/>
      <c r="E654" s="40"/>
      <c r="F654" s="40"/>
    </row>
    <row r="655" spans="1:6" ht="15.75">
      <c r="A655" s="40"/>
      <c r="B655" s="40"/>
      <c r="C655" s="40"/>
      <c r="E655" s="40"/>
      <c r="F655" s="40"/>
    </row>
    <row r="656" spans="1:6" ht="15.75">
      <c r="A656" s="40"/>
      <c r="B656" s="40"/>
      <c r="C656" s="40"/>
      <c r="E656" s="40"/>
      <c r="F656" s="40"/>
    </row>
    <row r="657" spans="1:6" ht="15.75">
      <c r="A657" s="40"/>
      <c r="B657" s="40"/>
      <c r="C657" s="40"/>
      <c r="E657" s="40"/>
      <c r="F657" s="40"/>
    </row>
    <row r="658" spans="1:6" ht="15.75">
      <c r="A658" s="40"/>
      <c r="B658" s="40"/>
      <c r="C658" s="40"/>
      <c r="E658" s="40"/>
      <c r="F658" s="40"/>
    </row>
    <row r="659" spans="1:6" ht="15.75">
      <c r="A659" s="40"/>
      <c r="B659" s="40"/>
      <c r="C659" s="40"/>
      <c r="E659" s="40"/>
      <c r="F659" s="40"/>
    </row>
    <row r="660" spans="1:6" ht="15.75">
      <c r="A660" s="40"/>
      <c r="B660" s="40"/>
      <c r="C660" s="40"/>
      <c r="E660" s="40"/>
      <c r="F660" s="40"/>
    </row>
    <row r="661" spans="1:6" ht="15.75">
      <c r="A661" s="40"/>
      <c r="B661" s="40"/>
      <c r="C661" s="40"/>
      <c r="E661" s="40"/>
      <c r="F661" s="40"/>
    </row>
    <row r="662" spans="1:6" ht="15.75">
      <c r="A662" s="40"/>
      <c r="B662" s="40"/>
      <c r="C662" s="40"/>
      <c r="E662" s="40"/>
      <c r="F662" s="40"/>
    </row>
    <row r="663" spans="1:6" ht="15.75">
      <c r="A663" s="40"/>
      <c r="B663" s="40"/>
      <c r="C663" s="40"/>
      <c r="E663" s="40"/>
      <c r="F663" s="40"/>
    </row>
    <row r="664" spans="1:6" ht="15.75">
      <c r="A664" s="40"/>
      <c r="B664" s="40"/>
      <c r="C664" s="40"/>
      <c r="E664" s="40"/>
      <c r="F664" s="40"/>
    </row>
    <row r="665" spans="1:6" ht="15.75">
      <c r="A665" s="40"/>
      <c r="B665" s="40"/>
      <c r="C665" s="40"/>
      <c r="E665" s="40"/>
      <c r="F665" s="40"/>
    </row>
    <row r="666" spans="1:6" ht="15.75">
      <c r="A666" s="40"/>
      <c r="B666" s="40"/>
      <c r="C666" s="40"/>
      <c r="E666" s="40"/>
      <c r="F666" s="40"/>
    </row>
    <row r="667" spans="1:6" ht="15.75">
      <c r="A667" s="40"/>
      <c r="B667" s="40"/>
      <c r="C667" s="40"/>
      <c r="E667" s="40"/>
      <c r="F667" s="40"/>
    </row>
    <row r="668" spans="1:6" ht="15.75">
      <c r="A668" s="40"/>
      <c r="B668" s="40"/>
      <c r="C668" s="40"/>
      <c r="E668" s="40"/>
      <c r="F668" s="40"/>
    </row>
    <row r="669" spans="1:6" ht="15.75">
      <c r="A669" s="40"/>
      <c r="B669" s="40"/>
      <c r="C669" s="40"/>
      <c r="E669" s="40"/>
      <c r="F669" s="40"/>
    </row>
    <row r="670" spans="1:6" ht="15.75">
      <c r="A670" s="40"/>
      <c r="B670" s="40"/>
      <c r="C670" s="40"/>
      <c r="E670" s="40"/>
      <c r="F670" s="40"/>
    </row>
    <row r="671" spans="1:6" ht="15.75">
      <c r="A671" s="40"/>
      <c r="B671" s="40"/>
      <c r="C671" s="40"/>
      <c r="E671" s="40"/>
      <c r="F671" s="40"/>
    </row>
    <row r="672" spans="1:6" ht="15.75">
      <c r="A672" s="40"/>
      <c r="B672" s="40"/>
      <c r="C672" s="40"/>
      <c r="E672" s="40"/>
      <c r="F672" s="40"/>
    </row>
    <row r="673" spans="1:6" ht="15.75">
      <c r="A673" s="40"/>
      <c r="B673" s="40"/>
      <c r="C673" s="40"/>
      <c r="E673" s="40"/>
      <c r="F673" s="40"/>
    </row>
    <row r="674" spans="1:6" ht="15.75">
      <c r="A674" s="40"/>
      <c r="B674" s="40"/>
      <c r="C674" s="40"/>
      <c r="E674" s="40"/>
      <c r="F674" s="40"/>
    </row>
    <row r="675" spans="1:6" ht="15.75">
      <c r="A675" s="40"/>
      <c r="B675" s="40"/>
      <c r="C675" s="40"/>
      <c r="E675" s="40"/>
      <c r="F675" s="40"/>
    </row>
    <row r="676" spans="1:6" ht="15.75">
      <c r="A676" s="40"/>
      <c r="B676" s="40"/>
      <c r="C676" s="40"/>
      <c r="E676" s="40"/>
      <c r="F676" s="40"/>
    </row>
    <row r="677" spans="1:6" ht="15.75">
      <c r="A677" s="40"/>
      <c r="B677" s="40"/>
      <c r="C677" s="40"/>
      <c r="E677" s="40"/>
      <c r="F677" s="40"/>
    </row>
    <row r="678" spans="1:6" ht="15.75">
      <c r="A678" s="40"/>
      <c r="B678" s="40"/>
      <c r="C678" s="40"/>
      <c r="E678" s="40"/>
      <c r="F678" s="40"/>
    </row>
    <row r="679" spans="1:6" ht="15.75">
      <c r="A679" s="40"/>
      <c r="B679" s="40"/>
      <c r="C679" s="40"/>
      <c r="E679" s="40"/>
      <c r="F679" s="40"/>
    </row>
    <row r="680" spans="1:6" ht="15.75">
      <c r="A680" s="40"/>
      <c r="B680" s="40"/>
      <c r="C680" s="40"/>
      <c r="E680" s="40"/>
      <c r="F680" s="40"/>
    </row>
    <row r="681" spans="1:6" ht="15.75">
      <c r="A681" s="40"/>
      <c r="B681" s="40"/>
      <c r="C681" s="40"/>
      <c r="E681" s="40"/>
      <c r="F681" s="40"/>
    </row>
    <row r="682" spans="1:6" ht="15.75">
      <c r="A682" s="40"/>
      <c r="B682" s="40"/>
      <c r="C682" s="40"/>
      <c r="E682" s="40"/>
      <c r="F682" s="40"/>
    </row>
    <row r="683" spans="1:6" ht="15.75">
      <c r="A683" s="40"/>
      <c r="B683" s="40"/>
      <c r="C683" s="40"/>
      <c r="E683" s="40"/>
      <c r="F683" s="40"/>
    </row>
    <row r="684" spans="1:6" ht="15.75">
      <c r="A684" s="40"/>
      <c r="B684" s="40"/>
      <c r="C684" s="40"/>
      <c r="E684" s="40"/>
      <c r="F684" s="40"/>
    </row>
    <row r="685" spans="1:6" ht="15.75">
      <c r="A685" s="40"/>
      <c r="B685" s="40"/>
      <c r="C685" s="40"/>
      <c r="E685" s="40"/>
      <c r="F685" s="40"/>
    </row>
    <row r="686" spans="1:6" ht="15.75">
      <c r="A686" s="40"/>
      <c r="B686" s="40"/>
      <c r="C686" s="40"/>
      <c r="E686" s="40"/>
      <c r="F686" s="40"/>
    </row>
    <row r="687" spans="1:6" ht="15.75">
      <c r="A687" s="40"/>
      <c r="B687" s="40"/>
      <c r="C687" s="40"/>
      <c r="E687" s="40"/>
      <c r="F687" s="40"/>
    </row>
    <row r="688" spans="1:6" ht="15.75">
      <c r="A688" s="40"/>
      <c r="B688" s="40"/>
      <c r="C688" s="40"/>
      <c r="E688" s="40"/>
      <c r="F688" s="40"/>
    </row>
    <row r="689" spans="1:6" ht="15.75">
      <c r="A689" s="40"/>
      <c r="B689" s="40"/>
      <c r="C689" s="40"/>
      <c r="E689" s="40"/>
      <c r="F689" s="40"/>
    </row>
    <row r="690" spans="1:6" ht="15.75">
      <c r="A690" s="40"/>
      <c r="B690" s="40"/>
      <c r="C690" s="40"/>
      <c r="E690" s="40"/>
      <c r="F690" s="40"/>
    </row>
    <row r="691" spans="1:6" ht="15.75">
      <c r="A691" s="40"/>
      <c r="B691" s="40"/>
      <c r="C691" s="40"/>
      <c r="E691" s="40"/>
      <c r="F691" s="40"/>
    </row>
    <row r="692" spans="1:6" ht="15.75">
      <c r="A692" s="40"/>
      <c r="B692" s="40"/>
      <c r="C692" s="40"/>
      <c r="E692" s="40"/>
      <c r="F692" s="40"/>
    </row>
    <row r="693" spans="1:6" ht="15.75">
      <c r="A693" s="40"/>
      <c r="B693" s="40"/>
      <c r="C693" s="40"/>
      <c r="E693" s="40"/>
      <c r="F693" s="40"/>
    </row>
    <row r="694" spans="1:6" ht="15.75">
      <c r="A694" s="40"/>
      <c r="B694" s="40"/>
      <c r="C694" s="40"/>
      <c r="E694" s="40"/>
      <c r="F694" s="40"/>
    </row>
    <row r="695" spans="1:6" ht="15.75">
      <c r="A695" s="40"/>
      <c r="B695" s="40"/>
      <c r="C695" s="40"/>
      <c r="E695" s="40"/>
      <c r="F695" s="40"/>
    </row>
    <row r="696" spans="1:6" ht="15.75">
      <c r="A696" s="40"/>
      <c r="B696" s="40"/>
      <c r="C696" s="40"/>
      <c r="E696" s="40"/>
      <c r="F696" s="40"/>
    </row>
    <row r="697" spans="1:6" ht="15.75">
      <c r="A697" s="40"/>
      <c r="B697" s="40"/>
      <c r="C697" s="40"/>
      <c r="E697" s="40"/>
      <c r="F697" s="40"/>
    </row>
    <row r="698" spans="1:6" ht="15.75">
      <c r="A698" s="40"/>
      <c r="B698" s="40"/>
      <c r="C698" s="40"/>
      <c r="E698" s="40"/>
      <c r="F698" s="40"/>
    </row>
    <row r="699" spans="1:6" ht="15.75">
      <c r="A699" s="40"/>
      <c r="B699" s="40"/>
      <c r="C699" s="40"/>
      <c r="E699" s="40"/>
      <c r="F699" s="40"/>
    </row>
    <row r="700" spans="1:6" ht="15.75">
      <c r="A700" s="40"/>
      <c r="B700" s="40"/>
      <c r="C700" s="40"/>
      <c r="E700" s="40"/>
      <c r="F700" s="40"/>
    </row>
    <row r="701" spans="1:6" ht="15.75">
      <c r="A701" s="40"/>
      <c r="B701" s="40"/>
      <c r="C701" s="40"/>
      <c r="E701" s="40"/>
      <c r="F701" s="40"/>
    </row>
    <row r="702" spans="1:6" ht="15.75">
      <c r="A702" s="40"/>
      <c r="B702" s="40"/>
      <c r="C702" s="40"/>
      <c r="E702" s="40"/>
      <c r="F702" s="40"/>
    </row>
    <row r="703" spans="1:6" ht="15.75">
      <c r="A703" s="40"/>
      <c r="B703" s="40"/>
      <c r="C703" s="40"/>
      <c r="E703" s="40"/>
      <c r="F703" s="40"/>
    </row>
    <row r="704" spans="1:6" ht="15.75">
      <c r="A704" s="40"/>
      <c r="B704" s="40"/>
      <c r="C704" s="40"/>
      <c r="E704" s="40"/>
      <c r="F704" s="40"/>
    </row>
    <row r="705" spans="1:6" ht="15.75">
      <c r="A705" s="40"/>
      <c r="B705" s="40"/>
      <c r="C705" s="40"/>
      <c r="E705" s="40"/>
      <c r="F705" s="40"/>
    </row>
    <row r="706" spans="1:6" ht="15.75">
      <c r="A706" s="40"/>
      <c r="B706" s="40"/>
      <c r="C706" s="40"/>
      <c r="E706" s="40"/>
      <c r="F706" s="40"/>
    </row>
    <row r="707" spans="1:6" ht="15.75">
      <c r="A707" s="40"/>
      <c r="B707" s="40"/>
      <c r="C707" s="40"/>
      <c r="E707" s="40"/>
      <c r="F707" s="40"/>
    </row>
    <row r="708" spans="1:6" ht="15.75">
      <c r="A708" s="40"/>
      <c r="B708" s="40"/>
      <c r="C708" s="40"/>
      <c r="E708" s="40"/>
      <c r="F708" s="40"/>
    </row>
    <row r="709" spans="1:6" ht="15.75">
      <c r="A709" s="40"/>
      <c r="B709" s="40"/>
      <c r="C709" s="40"/>
      <c r="E709" s="40"/>
      <c r="F709" s="40"/>
    </row>
    <row r="710" spans="1:6" ht="15.75">
      <c r="A710" s="40"/>
      <c r="B710" s="40"/>
      <c r="C710" s="40"/>
      <c r="E710" s="40"/>
      <c r="F710" s="40"/>
    </row>
    <row r="711" spans="1:6" ht="15.75">
      <c r="A711" s="40"/>
      <c r="B711" s="40"/>
      <c r="C711" s="40"/>
      <c r="E711" s="40"/>
      <c r="F711" s="40"/>
    </row>
    <row r="712" spans="1:6" ht="15.75">
      <c r="A712" s="40"/>
      <c r="B712" s="40"/>
      <c r="C712" s="40"/>
      <c r="E712" s="40"/>
      <c r="F712" s="40"/>
    </row>
    <row r="713" spans="1:6" ht="15.75">
      <c r="A713" s="40"/>
      <c r="B713" s="40"/>
      <c r="C713" s="40"/>
      <c r="E713" s="40"/>
      <c r="F713" s="40"/>
    </row>
    <row r="714" spans="1:6" ht="15.75">
      <c r="A714" s="40"/>
      <c r="B714" s="40"/>
      <c r="C714" s="40"/>
      <c r="E714" s="40"/>
      <c r="F714" s="40"/>
    </row>
    <row r="715" spans="1:6" ht="15.75">
      <c r="A715" s="40"/>
      <c r="B715" s="40"/>
      <c r="C715" s="40"/>
      <c r="E715" s="40"/>
      <c r="F715" s="40"/>
    </row>
    <row r="716" spans="1:6" ht="15.75">
      <c r="A716" s="40"/>
      <c r="B716" s="40"/>
      <c r="C716" s="40"/>
      <c r="E716" s="40"/>
      <c r="F716" s="40"/>
    </row>
    <row r="717" spans="1:6" ht="15.75">
      <c r="A717" s="40"/>
      <c r="B717" s="40"/>
      <c r="C717" s="40"/>
      <c r="E717" s="40"/>
      <c r="F717" s="40"/>
    </row>
    <row r="718" spans="1:6" ht="15.75">
      <c r="A718" s="40"/>
      <c r="B718" s="40"/>
      <c r="C718" s="40"/>
      <c r="E718" s="40"/>
      <c r="F718" s="40"/>
    </row>
    <row r="719" spans="1:6" ht="15.75">
      <c r="A719" s="40"/>
      <c r="B719" s="40"/>
      <c r="C719" s="40"/>
      <c r="E719" s="40"/>
      <c r="F719" s="40"/>
    </row>
    <row r="720" spans="1:6" ht="15.75">
      <c r="A720" s="40"/>
      <c r="B720" s="40"/>
      <c r="C720" s="40"/>
      <c r="E720" s="40"/>
      <c r="F720" s="40"/>
    </row>
    <row r="721" spans="1:6" ht="15.75">
      <c r="A721" s="40"/>
      <c r="B721" s="40"/>
      <c r="C721" s="40"/>
      <c r="E721" s="40"/>
      <c r="F721" s="40"/>
    </row>
    <row r="722" spans="1:6" ht="15.75">
      <c r="A722" s="40"/>
      <c r="B722" s="40"/>
      <c r="C722" s="40"/>
      <c r="E722" s="40"/>
      <c r="F722" s="40"/>
    </row>
    <row r="723" spans="1:6" ht="15.75">
      <c r="A723" s="40"/>
      <c r="B723" s="40"/>
      <c r="C723" s="40"/>
      <c r="E723" s="40"/>
      <c r="F723" s="40"/>
    </row>
    <row r="724" spans="1:6" ht="15.75">
      <c r="A724" s="40"/>
      <c r="B724" s="40"/>
      <c r="C724" s="40"/>
      <c r="E724" s="40"/>
      <c r="F724" s="40"/>
    </row>
    <row r="725" spans="1:6" ht="15.75">
      <c r="A725" s="40"/>
      <c r="B725" s="40"/>
      <c r="C725" s="40"/>
      <c r="E725" s="40"/>
      <c r="F725" s="40"/>
    </row>
    <row r="726" spans="1:6" ht="15.75">
      <c r="A726" s="40"/>
      <c r="B726" s="40"/>
      <c r="C726" s="40"/>
      <c r="E726" s="40"/>
      <c r="F726" s="40"/>
    </row>
    <row r="727" spans="1:6" ht="15.75">
      <c r="A727" s="40"/>
      <c r="B727" s="40"/>
      <c r="C727" s="40"/>
      <c r="E727" s="40"/>
      <c r="F727" s="40"/>
    </row>
    <row r="728" spans="1:6" ht="15.75">
      <c r="A728" s="40"/>
      <c r="B728" s="40"/>
      <c r="C728" s="40"/>
      <c r="E728" s="40"/>
      <c r="F728" s="40"/>
    </row>
    <row r="729" spans="1:6" ht="15.75">
      <c r="A729" s="40"/>
      <c r="B729" s="40"/>
      <c r="C729" s="40"/>
      <c r="E729" s="40"/>
      <c r="F729" s="40"/>
    </row>
    <row r="730" spans="1:6" ht="15.75">
      <c r="A730" s="40"/>
      <c r="B730" s="40"/>
      <c r="C730" s="40"/>
      <c r="E730" s="40"/>
      <c r="F730" s="40"/>
    </row>
    <row r="731" spans="1:6" ht="15.75">
      <c r="A731" s="40"/>
      <c r="B731" s="40"/>
      <c r="C731" s="40"/>
      <c r="E731" s="40"/>
      <c r="F731" s="40"/>
    </row>
    <row r="732" spans="1:6" ht="15.75">
      <c r="A732" s="40"/>
      <c r="B732" s="40"/>
      <c r="C732" s="40"/>
      <c r="E732" s="40"/>
      <c r="F732" s="40"/>
    </row>
    <row r="733" spans="1:6" ht="15.75">
      <c r="A733" s="40"/>
      <c r="B733" s="40"/>
      <c r="C733" s="40"/>
      <c r="E733" s="40"/>
      <c r="F733" s="40"/>
    </row>
    <row r="734" spans="1:6" ht="15.75">
      <c r="A734" s="40"/>
      <c r="B734" s="40"/>
      <c r="C734" s="40"/>
      <c r="E734" s="40"/>
      <c r="F734" s="40"/>
    </row>
    <row r="735" spans="1:6" ht="15.75">
      <c r="A735" s="40"/>
      <c r="B735" s="40"/>
      <c r="C735" s="40"/>
      <c r="E735" s="40"/>
      <c r="F735" s="40"/>
    </row>
    <row r="736" spans="1:6" ht="15.75">
      <c r="A736" s="40"/>
      <c r="B736" s="40"/>
      <c r="C736" s="40"/>
      <c r="E736" s="40"/>
      <c r="F736" s="40"/>
    </row>
    <row r="737" spans="1:6" ht="15.75">
      <c r="A737" s="40"/>
      <c r="B737" s="40"/>
      <c r="C737" s="40"/>
      <c r="E737" s="40"/>
      <c r="F737" s="40"/>
    </row>
    <row r="738" spans="1:6" ht="15.75">
      <c r="A738" s="40"/>
      <c r="B738" s="40"/>
      <c r="C738" s="40"/>
      <c r="E738" s="40"/>
      <c r="F738" s="40"/>
    </row>
    <row r="739" spans="1:6" ht="15.75">
      <c r="A739" s="40"/>
      <c r="B739" s="40"/>
      <c r="C739" s="40"/>
      <c r="E739" s="40"/>
      <c r="F739" s="40"/>
    </row>
    <row r="740" spans="1:6" ht="15.75">
      <c r="A740" s="40"/>
      <c r="B740" s="40"/>
      <c r="C740" s="40"/>
      <c r="E740" s="40"/>
      <c r="F740" s="40"/>
    </row>
    <row r="741" spans="1:6" ht="15.75">
      <c r="A741" s="40"/>
      <c r="B741" s="40"/>
      <c r="C741" s="40"/>
      <c r="E741" s="40"/>
      <c r="F741" s="40"/>
    </row>
    <row r="742" spans="1:6" ht="15.75">
      <c r="A742" s="40"/>
      <c r="B742" s="40"/>
      <c r="C742" s="40"/>
      <c r="E742" s="40"/>
      <c r="F742" s="40"/>
    </row>
    <row r="743" spans="1:6" ht="15.75">
      <c r="A743" s="40"/>
      <c r="B743" s="40"/>
      <c r="C743" s="40"/>
      <c r="E743" s="40"/>
      <c r="F743" s="40"/>
    </row>
    <row r="744" spans="1:6" ht="15.75">
      <c r="A744" s="40"/>
      <c r="B744" s="40"/>
      <c r="C744" s="40"/>
      <c r="E744" s="40"/>
      <c r="F744" s="40"/>
    </row>
    <row r="745" spans="1:6" ht="15.75">
      <c r="A745" s="40"/>
      <c r="B745" s="40"/>
      <c r="C745" s="40"/>
      <c r="E745" s="40"/>
      <c r="F745" s="40"/>
    </row>
    <row r="746" spans="1:6" ht="15.75">
      <c r="A746" s="40"/>
      <c r="B746" s="40"/>
      <c r="C746" s="40"/>
      <c r="E746" s="40"/>
      <c r="F746" s="40"/>
    </row>
    <row r="747" spans="1:6" ht="15.75">
      <c r="A747" s="40"/>
      <c r="B747" s="40"/>
      <c r="C747" s="40"/>
      <c r="E747" s="40"/>
      <c r="F747" s="40"/>
    </row>
    <row r="748" spans="1:6" ht="15.75">
      <c r="A748" s="40"/>
      <c r="B748" s="40"/>
      <c r="C748" s="40"/>
      <c r="E748" s="40"/>
      <c r="F748" s="40"/>
    </row>
    <row r="749" spans="1:6" ht="15.75">
      <c r="A749" s="40"/>
      <c r="B749" s="40"/>
      <c r="C749" s="40"/>
      <c r="E749" s="40"/>
      <c r="F749" s="40"/>
    </row>
    <row r="750" spans="1:6" ht="15.75">
      <c r="A750" s="40"/>
      <c r="B750" s="40"/>
      <c r="C750" s="40"/>
      <c r="E750" s="40"/>
      <c r="F750" s="40"/>
    </row>
    <row r="751" spans="1:6" ht="15.75">
      <c r="A751" s="40"/>
      <c r="B751" s="40"/>
      <c r="C751" s="40"/>
      <c r="E751" s="40"/>
      <c r="F751" s="40"/>
    </row>
    <row r="752" spans="1:6" ht="15.75">
      <c r="A752" s="40"/>
      <c r="B752" s="40"/>
      <c r="C752" s="40"/>
      <c r="E752" s="40"/>
      <c r="F752" s="40"/>
    </row>
    <row r="753" spans="1:6" ht="15.75">
      <c r="A753" s="40"/>
      <c r="B753" s="40"/>
      <c r="C753" s="40"/>
      <c r="E753" s="40"/>
      <c r="F753" s="40"/>
    </row>
    <row r="754" spans="1:6" ht="15.75">
      <c r="A754" s="40"/>
      <c r="B754" s="40"/>
      <c r="C754" s="40"/>
      <c r="E754" s="40"/>
      <c r="F754" s="40"/>
    </row>
    <row r="755" spans="1:6" ht="15.75">
      <c r="A755" s="40"/>
      <c r="B755" s="40"/>
      <c r="C755" s="40"/>
      <c r="E755" s="40"/>
      <c r="F755" s="40"/>
    </row>
    <row r="756" spans="1:6" ht="15.75">
      <c r="A756" s="40"/>
      <c r="B756" s="40"/>
      <c r="C756" s="40"/>
      <c r="E756" s="40"/>
      <c r="F756" s="40"/>
    </row>
    <row r="757" spans="1:6" ht="15.75">
      <c r="A757" s="40"/>
      <c r="B757" s="40"/>
      <c r="C757" s="40"/>
      <c r="E757" s="40"/>
      <c r="F757" s="40"/>
    </row>
    <row r="758" spans="1:6" ht="15.75">
      <c r="A758" s="40"/>
      <c r="B758" s="40"/>
      <c r="C758" s="40"/>
      <c r="E758" s="40"/>
      <c r="F758" s="40"/>
    </row>
    <row r="759" spans="1:6" ht="15.75">
      <c r="A759" s="40"/>
      <c r="B759" s="40"/>
      <c r="C759" s="40"/>
      <c r="E759" s="40"/>
      <c r="F759" s="40"/>
    </row>
    <row r="760" spans="1:6" ht="15.75">
      <c r="A760" s="40"/>
      <c r="B760" s="40"/>
      <c r="C760" s="40"/>
      <c r="E760" s="40"/>
      <c r="F760" s="40"/>
    </row>
    <row r="761" spans="1:6" ht="15.75">
      <c r="A761" s="40"/>
      <c r="B761" s="40"/>
      <c r="C761" s="40"/>
      <c r="E761" s="40"/>
      <c r="F761" s="40"/>
    </row>
    <row r="762" spans="1:6" ht="15.75">
      <c r="A762" s="40"/>
      <c r="B762" s="40"/>
      <c r="C762" s="40"/>
      <c r="E762" s="40"/>
      <c r="F762" s="40"/>
    </row>
    <row r="763" spans="1:6" ht="15.75">
      <c r="A763" s="40"/>
      <c r="B763" s="40"/>
      <c r="C763" s="40"/>
      <c r="E763" s="40"/>
      <c r="F763" s="40"/>
    </row>
    <row r="764" spans="1:6" ht="15.75">
      <c r="A764" s="40"/>
      <c r="B764" s="40"/>
      <c r="C764" s="40"/>
      <c r="E764" s="40"/>
      <c r="F764" s="40"/>
    </row>
    <row r="765" spans="1:6" ht="15.75">
      <c r="A765" s="40"/>
      <c r="B765" s="40"/>
      <c r="C765" s="40"/>
      <c r="E765" s="40"/>
      <c r="F765" s="40"/>
    </row>
    <row r="766" spans="1:6" ht="15.75">
      <c r="A766" s="40"/>
      <c r="B766" s="40"/>
      <c r="C766" s="40"/>
      <c r="E766" s="40"/>
      <c r="F766" s="40"/>
    </row>
    <row r="767" spans="1:6" ht="15.75">
      <c r="A767" s="40"/>
      <c r="B767" s="40"/>
      <c r="C767" s="40"/>
      <c r="E767" s="40"/>
      <c r="F767" s="40"/>
    </row>
    <row r="768" spans="1:6" ht="15.75">
      <c r="A768" s="40"/>
      <c r="B768" s="40"/>
      <c r="C768" s="40"/>
      <c r="E768" s="40"/>
      <c r="F768" s="40"/>
    </row>
    <row r="769" spans="1:6" ht="15.75">
      <c r="A769" s="40"/>
      <c r="B769" s="40"/>
      <c r="C769" s="40"/>
      <c r="E769" s="40"/>
      <c r="F769" s="40"/>
    </row>
    <row r="770" spans="1:6" ht="15.75">
      <c r="A770" s="40"/>
      <c r="B770" s="40"/>
      <c r="C770" s="40"/>
      <c r="E770" s="40"/>
      <c r="F770" s="40"/>
    </row>
    <row r="771" spans="1:6" ht="15.75">
      <c r="A771" s="40"/>
      <c r="B771" s="40"/>
      <c r="C771" s="40"/>
      <c r="E771" s="40"/>
      <c r="F771" s="40"/>
    </row>
    <row r="772" spans="1:6" ht="15.75">
      <c r="A772" s="40"/>
      <c r="B772" s="40"/>
      <c r="C772" s="40"/>
      <c r="E772" s="40"/>
      <c r="F772" s="40"/>
    </row>
    <row r="773" spans="1:6" ht="15.75">
      <c r="A773" s="40"/>
      <c r="B773" s="40"/>
      <c r="C773" s="40"/>
      <c r="E773" s="40"/>
      <c r="F773" s="40"/>
    </row>
    <row r="774" spans="1:6" ht="15.75">
      <c r="A774" s="40"/>
      <c r="B774" s="40"/>
      <c r="C774" s="40"/>
      <c r="E774" s="40"/>
      <c r="F774" s="40"/>
    </row>
    <row r="775" spans="1:6" ht="15.75">
      <c r="A775" s="40"/>
      <c r="B775" s="40"/>
      <c r="C775" s="40"/>
      <c r="E775" s="40"/>
      <c r="F775" s="40"/>
    </row>
    <row r="776" spans="1:6" ht="15.75">
      <c r="A776" s="40"/>
      <c r="B776" s="40"/>
      <c r="C776" s="40"/>
      <c r="E776" s="40"/>
      <c r="F776" s="40"/>
    </row>
    <row r="777" spans="1:6" ht="15.75">
      <c r="A777" s="40"/>
      <c r="B777" s="40"/>
      <c r="C777" s="40"/>
      <c r="E777" s="40"/>
      <c r="F777" s="40"/>
    </row>
    <row r="778" spans="1:6" ht="15.75">
      <c r="A778" s="40"/>
      <c r="B778" s="40"/>
      <c r="C778" s="40"/>
      <c r="E778" s="40"/>
      <c r="F778" s="40"/>
    </row>
    <row r="779" spans="1:6" ht="15.75">
      <c r="A779" s="40"/>
      <c r="B779" s="40"/>
      <c r="C779" s="40"/>
      <c r="E779" s="40"/>
      <c r="F779" s="40"/>
    </row>
    <row r="780" spans="1:6" ht="15.75">
      <c r="A780" s="40"/>
      <c r="B780" s="40"/>
      <c r="C780" s="40"/>
      <c r="E780" s="40"/>
      <c r="F780" s="40"/>
    </row>
    <row r="781" spans="1:6" ht="15.75">
      <c r="A781" s="40"/>
      <c r="B781" s="40"/>
      <c r="C781" s="40"/>
      <c r="E781" s="40"/>
      <c r="F781" s="40"/>
    </row>
    <row r="782" spans="1:6" ht="15.75">
      <c r="A782" s="40"/>
      <c r="B782" s="40"/>
      <c r="C782" s="40"/>
      <c r="E782" s="40"/>
      <c r="F782" s="40"/>
    </row>
    <row r="783" spans="1:6" ht="15.75">
      <c r="A783" s="40"/>
      <c r="B783" s="40"/>
      <c r="C783" s="40"/>
      <c r="E783" s="40"/>
      <c r="F783" s="40"/>
    </row>
    <row r="784" spans="1:6" ht="15.75">
      <c r="A784" s="40"/>
      <c r="B784" s="40"/>
      <c r="C784" s="40"/>
      <c r="E784" s="40"/>
      <c r="F784" s="40"/>
    </row>
    <row r="785" spans="1:6" ht="15.75">
      <c r="A785" s="40"/>
      <c r="B785" s="40"/>
      <c r="C785" s="40"/>
      <c r="E785" s="40"/>
      <c r="F785" s="40"/>
    </row>
    <row r="786" spans="1:6" ht="15.75">
      <c r="A786" s="40"/>
      <c r="B786" s="40"/>
      <c r="C786" s="40"/>
      <c r="E786" s="40"/>
      <c r="F786" s="40"/>
    </row>
    <row r="787" spans="1:6" ht="15.75">
      <c r="A787" s="40"/>
      <c r="B787" s="40"/>
      <c r="C787" s="40"/>
      <c r="E787" s="40"/>
      <c r="F787" s="40"/>
    </row>
    <row r="788" spans="1:6" ht="15.75">
      <c r="A788" s="40"/>
      <c r="B788" s="40"/>
      <c r="C788" s="40"/>
      <c r="E788" s="40"/>
      <c r="F788" s="40"/>
    </row>
    <row r="789" spans="1:6" ht="15.75">
      <c r="A789" s="40"/>
      <c r="B789" s="40"/>
      <c r="C789" s="40"/>
      <c r="E789" s="40"/>
      <c r="F789" s="40"/>
    </row>
    <row r="790" spans="1:6" ht="15.75">
      <c r="A790" s="40"/>
      <c r="B790" s="40"/>
      <c r="C790" s="40"/>
      <c r="E790" s="40"/>
      <c r="F790" s="40"/>
    </row>
    <row r="791" spans="1:6" ht="15.75">
      <c r="A791" s="40"/>
      <c r="B791" s="40"/>
      <c r="C791" s="40"/>
      <c r="E791" s="40"/>
      <c r="F791" s="40"/>
    </row>
    <row r="792" spans="1:6" ht="15.75">
      <c r="A792" s="40"/>
      <c r="B792" s="40"/>
      <c r="C792" s="40"/>
      <c r="E792" s="40"/>
      <c r="F792" s="40"/>
    </row>
    <row r="793" spans="1:6" ht="15.75">
      <c r="A793" s="40"/>
      <c r="B793" s="40"/>
      <c r="C793" s="40"/>
      <c r="E793" s="40"/>
      <c r="F793" s="40"/>
    </row>
    <row r="794" spans="1:6" ht="15.75">
      <c r="A794" s="40"/>
      <c r="B794" s="40"/>
      <c r="C794" s="40"/>
      <c r="E794" s="40"/>
      <c r="F794" s="40"/>
    </row>
    <row r="795" spans="1:6" ht="15.75">
      <c r="A795" s="40"/>
      <c r="B795" s="40"/>
      <c r="C795" s="40"/>
      <c r="E795" s="40"/>
      <c r="F795" s="40"/>
    </row>
    <row r="796" spans="1:6" ht="15.75">
      <c r="A796" s="40"/>
      <c r="B796" s="40"/>
      <c r="C796" s="40"/>
      <c r="E796" s="40"/>
      <c r="F796" s="40"/>
    </row>
    <row r="797" spans="1:6" ht="15.75">
      <c r="A797" s="40"/>
      <c r="B797" s="40"/>
      <c r="C797" s="40"/>
      <c r="E797" s="40"/>
      <c r="F797" s="40"/>
    </row>
    <row r="798" spans="1:6" ht="15.75">
      <c r="A798" s="40"/>
      <c r="B798" s="40"/>
      <c r="C798" s="40"/>
      <c r="E798" s="40"/>
      <c r="F798" s="40"/>
    </row>
    <row r="799" spans="1:6" ht="15.75">
      <c r="A799" s="40"/>
      <c r="B799" s="40"/>
      <c r="C799" s="40"/>
      <c r="E799" s="40"/>
      <c r="F799" s="40"/>
    </row>
    <row r="800" spans="1:6" ht="15.75">
      <c r="A800" s="40"/>
      <c r="B800" s="40"/>
      <c r="C800" s="40"/>
      <c r="E800" s="40"/>
      <c r="F800" s="40"/>
    </row>
    <row r="801" spans="1:6" ht="15.75">
      <c r="A801" s="40"/>
      <c r="B801" s="40"/>
      <c r="C801" s="40"/>
      <c r="E801" s="40"/>
      <c r="F801" s="40"/>
    </row>
    <row r="802" spans="1:6" ht="15.75">
      <c r="A802" s="40"/>
      <c r="B802" s="40"/>
      <c r="C802" s="40"/>
      <c r="E802" s="40"/>
      <c r="F802" s="40"/>
    </row>
    <row r="803" spans="1:6" ht="15.75">
      <c r="A803" s="40"/>
      <c r="B803" s="40"/>
      <c r="C803" s="40"/>
      <c r="E803" s="40"/>
      <c r="F803" s="40"/>
    </row>
    <row r="804" spans="1:6" ht="15.75">
      <c r="A804" s="40"/>
      <c r="B804" s="40"/>
      <c r="C804" s="40"/>
      <c r="E804" s="40"/>
      <c r="F804" s="40"/>
    </row>
    <row r="805" spans="1:6" ht="15.75">
      <c r="A805" s="40"/>
      <c r="B805" s="40"/>
      <c r="C805" s="40"/>
      <c r="E805" s="40"/>
      <c r="F805" s="40"/>
    </row>
    <row r="806" spans="1:6" ht="15.75">
      <c r="A806" s="40"/>
      <c r="B806" s="40"/>
      <c r="C806" s="40"/>
      <c r="E806" s="40"/>
      <c r="F806" s="40"/>
    </row>
    <row r="807" spans="1:6" ht="15.75">
      <c r="A807" s="40"/>
      <c r="B807" s="40"/>
      <c r="C807" s="40"/>
      <c r="E807" s="40"/>
      <c r="F807" s="40"/>
    </row>
    <row r="808" spans="1:6" ht="15.75">
      <c r="A808" s="40"/>
      <c r="B808" s="40"/>
      <c r="C808" s="40"/>
      <c r="E808" s="40"/>
      <c r="F808" s="40"/>
    </row>
    <row r="809" spans="1:6" ht="15.75">
      <c r="A809" s="40"/>
      <c r="B809" s="40"/>
      <c r="C809" s="40"/>
      <c r="E809" s="40"/>
      <c r="F809" s="40"/>
    </row>
    <row r="810" spans="1:6" ht="15.75">
      <c r="A810" s="40"/>
      <c r="B810" s="40"/>
      <c r="C810" s="40"/>
      <c r="E810" s="40"/>
      <c r="F810" s="40"/>
    </row>
    <row r="811" spans="1:6" ht="15.75">
      <c r="A811" s="40"/>
      <c r="B811" s="40"/>
      <c r="C811" s="40"/>
      <c r="E811" s="40"/>
      <c r="F811" s="40"/>
    </row>
    <row r="812" spans="1:6" ht="15.75">
      <c r="A812" s="40"/>
      <c r="B812" s="40"/>
      <c r="C812" s="40"/>
      <c r="E812" s="40"/>
      <c r="F812" s="40"/>
    </row>
    <row r="813" spans="1:6" ht="15.75">
      <c r="A813" s="40"/>
      <c r="B813" s="40"/>
      <c r="C813" s="40"/>
      <c r="E813" s="40"/>
      <c r="F813" s="40"/>
    </row>
    <row r="814" spans="1:6" ht="15.75">
      <c r="A814" s="40"/>
      <c r="B814" s="40"/>
      <c r="C814" s="40"/>
      <c r="E814" s="40"/>
      <c r="F814" s="40"/>
    </row>
    <row r="815" spans="1:6" ht="15.75">
      <c r="A815" s="40"/>
      <c r="B815" s="40"/>
      <c r="C815" s="40"/>
      <c r="E815" s="40"/>
      <c r="F815" s="40"/>
    </row>
    <row r="816" spans="1:6" ht="15.75">
      <c r="A816" s="40"/>
      <c r="B816" s="40"/>
      <c r="C816" s="40"/>
      <c r="E816" s="40"/>
      <c r="F816" s="40"/>
    </row>
    <row r="817" spans="1:6" ht="15.75">
      <c r="A817" s="40"/>
      <c r="B817" s="40"/>
      <c r="C817" s="40"/>
      <c r="E817" s="40"/>
      <c r="F817" s="40"/>
    </row>
    <row r="818" spans="1:6" ht="15.75">
      <c r="A818" s="40"/>
      <c r="B818" s="40"/>
      <c r="C818" s="40"/>
      <c r="E818" s="40"/>
      <c r="F818" s="40"/>
    </row>
    <row r="819" spans="1:6" ht="15.75">
      <c r="A819" s="40"/>
      <c r="B819" s="40"/>
      <c r="C819" s="40"/>
      <c r="E819" s="40"/>
      <c r="F819" s="40"/>
    </row>
    <row r="820" spans="1:6" ht="15.75">
      <c r="A820" s="40"/>
      <c r="B820" s="40"/>
      <c r="C820" s="40"/>
      <c r="E820" s="40"/>
      <c r="F820" s="40"/>
    </row>
    <row r="821" spans="1:6" ht="15.75">
      <c r="A821" s="40"/>
      <c r="B821" s="40"/>
      <c r="C821" s="40"/>
      <c r="E821" s="40"/>
      <c r="F821" s="40"/>
    </row>
    <row r="822" spans="1:6" ht="15.75">
      <c r="A822" s="40"/>
      <c r="B822" s="40"/>
      <c r="C822" s="40"/>
      <c r="E822" s="40"/>
      <c r="F822" s="40"/>
    </row>
    <row r="823" spans="1:6" ht="15.75">
      <c r="A823" s="40"/>
      <c r="B823" s="40"/>
      <c r="C823" s="40"/>
      <c r="E823" s="40"/>
      <c r="F823" s="40"/>
    </row>
    <row r="824" spans="1:6" ht="15.75">
      <c r="A824" s="40"/>
      <c r="B824" s="40"/>
      <c r="C824" s="40"/>
      <c r="E824" s="40"/>
      <c r="F824" s="40"/>
    </row>
    <row r="825" spans="1:6" ht="15.75">
      <c r="A825" s="40"/>
      <c r="B825" s="40"/>
      <c r="C825" s="40"/>
      <c r="E825" s="40"/>
      <c r="F825" s="40"/>
    </row>
    <row r="826" spans="1:6" ht="15.75">
      <c r="A826" s="40"/>
      <c r="B826" s="40"/>
      <c r="C826" s="40"/>
      <c r="E826" s="40"/>
      <c r="F826" s="40"/>
    </row>
    <row r="827" spans="1:6" ht="15.75">
      <c r="A827" s="40"/>
      <c r="B827" s="40"/>
      <c r="C827" s="40"/>
      <c r="E827" s="40"/>
      <c r="F827" s="40"/>
    </row>
    <row r="828" spans="1:6" ht="15.75">
      <c r="A828" s="40"/>
      <c r="B828" s="40"/>
      <c r="C828" s="40"/>
      <c r="E828" s="40"/>
      <c r="F828" s="40"/>
    </row>
    <row r="829" spans="1:6" ht="15.75">
      <c r="A829" s="40"/>
      <c r="B829" s="40"/>
      <c r="C829" s="40"/>
      <c r="E829" s="40"/>
      <c r="F829" s="40"/>
    </row>
    <row r="830" spans="1:6" ht="15.75">
      <c r="A830" s="40"/>
      <c r="B830" s="40"/>
      <c r="C830" s="40"/>
      <c r="E830" s="40"/>
      <c r="F830" s="40"/>
    </row>
    <row r="831" spans="1:6" ht="15.75">
      <c r="A831" s="40"/>
      <c r="B831" s="40"/>
      <c r="C831" s="40"/>
      <c r="E831" s="40"/>
      <c r="F831" s="40"/>
    </row>
    <row r="832" spans="1:6" ht="15.75">
      <c r="A832" s="40"/>
      <c r="B832" s="40"/>
      <c r="C832" s="40"/>
      <c r="E832" s="40"/>
      <c r="F832" s="40"/>
    </row>
    <row r="833" spans="1:6" ht="15.75">
      <c r="A833" s="40"/>
      <c r="B833" s="40"/>
      <c r="C833" s="40"/>
      <c r="E833" s="40"/>
      <c r="F833" s="40"/>
    </row>
    <row r="834" spans="1:6" ht="15.75">
      <c r="A834" s="40"/>
      <c r="B834" s="40"/>
      <c r="C834" s="40"/>
      <c r="E834" s="40"/>
      <c r="F834" s="40"/>
    </row>
    <row r="835" spans="1:6" ht="15.75">
      <c r="A835" s="40"/>
      <c r="B835" s="40"/>
      <c r="C835" s="40"/>
      <c r="E835" s="40"/>
      <c r="F835" s="40"/>
    </row>
    <row r="836" spans="1:6" ht="15.75">
      <c r="A836" s="40"/>
      <c r="B836" s="40"/>
      <c r="C836" s="40"/>
      <c r="E836" s="40"/>
      <c r="F836" s="40"/>
    </row>
    <row r="837" spans="1:6" ht="15.75">
      <c r="A837" s="40"/>
      <c r="B837" s="40"/>
      <c r="C837" s="40"/>
      <c r="E837" s="40"/>
      <c r="F837" s="40"/>
    </row>
    <row r="838" spans="1:6" ht="15.75">
      <c r="A838" s="40"/>
      <c r="B838" s="40"/>
      <c r="C838" s="40"/>
      <c r="E838" s="40"/>
      <c r="F838" s="40"/>
    </row>
    <row r="839" spans="1:6" ht="15.75">
      <c r="A839" s="40"/>
      <c r="B839" s="40"/>
      <c r="C839" s="40"/>
      <c r="E839" s="40"/>
      <c r="F839" s="40"/>
    </row>
    <row r="840" spans="1:6" ht="15.75">
      <c r="A840" s="40"/>
      <c r="B840" s="40"/>
      <c r="C840" s="40"/>
      <c r="E840" s="40"/>
      <c r="F840" s="40"/>
    </row>
    <row r="841" spans="1:6" ht="15.75">
      <c r="A841" s="40"/>
      <c r="B841" s="40"/>
      <c r="C841" s="40"/>
      <c r="E841" s="40"/>
      <c r="F841" s="40"/>
    </row>
    <row r="842" spans="1:6" ht="15.75">
      <c r="A842" s="40"/>
      <c r="B842" s="40"/>
      <c r="C842" s="40"/>
      <c r="E842" s="40"/>
      <c r="F842" s="40"/>
    </row>
    <row r="843" spans="1:6" ht="15.75">
      <c r="A843" s="40"/>
      <c r="B843" s="40"/>
      <c r="C843" s="40"/>
      <c r="E843" s="40"/>
      <c r="F843" s="40"/>
    </row>
    <row r="844" spans="1:6" ht="15.75">
      <c r="A844" s="40"/>
      <c r="B844" s="40"/>
      <c r="C844" s="40"/>
      <c r="E844" s="40"/>
      <c r="F844" s="40"/>
    </row>
    <row r="845" spans="1:6" ht="15.75">
      <c r="A845" s="40"/>
      <c r="B845" s="40"/>
      <c r="C845" s="40"/>
      <c r="E845" s="40"/>
      <c r="F845" s="40"/>
    </row>
    <row r="846" spans="1:6" ht="15.75">
      <c r="A846" s="40"/>
      <c r="B846" s="40"/>
      <c r="C846" s="40"/>
      <c r="E846" s="40"/>
      <c r="F846" s="40"/>
    </row>
    <row r="847" spans="1:6" ht="15.75">
      <c r="A847" s="40"/>
      <c r="B847" s="40"/>
      <c r="C847" s="40"/>
      <c r="E847" s="40"/>
      <c r="F847" s="40"/>
    </row>
    <row r="848" spans="1:6" ht="15.75">
      <c r="A848" s="40"/>
      <c r="B848" s="40"/>
      <c r="C848" s="40"/>
      <c r="E848" s="40"/>
      <c r="F848" s="40"/>
    </row>
    <row r="849" spans="1:6" ht="15.75">
      <c r="A849" s="40"/>
      <c r="B849" s="40"/>
      <c r="C849" s="40"/>
      <c r="E849" s="40"/>
      <c r="F849" s="40"/>
    </row>
    <row r="850" spans="1:6" ht="15.75">
      <c r="A850" s="40"/>
      <c r="B850" s="40"/>
      <c r="C850" s="40"/>
      <c r="E850" s="40"/>
      <c r="F850" s="40"/>
    </row>
    <row r="851" spans="1:6" ht="15.75">
      <c r="A851" s="40"/>
      <c r="B851" s="40"/>
      <c r="C851" s="40"/>
      <c r="E851" s="40"/>
      <c r="F851" s="40"/>
    </row>
    <row r="852" spans="1:6" ht="15.75">
      <c r="A852" s="40"/>
      <c r="B852" s="40"/>
      <c r="C852" s="40"/>
      <c r="E852" s="40"/>
      <c r="F852" s="40"/>
    </row>
    <row r="853" spans="1:6" ht="15.75">
      <c r="A853" s="40"/>
      <c r="B853" s="40"/>
      <c r="C853" s="40"/>
      <c r="E853" s="40"/>
      <c r="F853" s="40"/>
    </row>
    <row r="854" spans="1:6" ht="15.75">
      <c r="A854" s="40"/>
      <c r="B854" s="40"/>
      <c r="C854" s="40"/>
      <c r="E854" s="40"/>
      <c r="F854" s="40"/>
    </row>
    <row r="855" spans="1:6" ht="15.75">
      <c r="A855" s="40"/>
      <c r="B855" s="40"/>
      <c r="C855" s="40"/>
      <c r="E855" s="40"/>
      <c r="F855" s="40"/>
    </row>
    <row r="856" spans="1:6" ht="15.75">
      <c r="A856" s="40"/>
      <c r="B856" s="40"/>
      <c r="C856" s="40"/>
      <c r="E856" s="40"/>
      <c r="F856" s="40"/>
    </row>
    <row r="857" spans="1:6" ht="15.75">
      <c r="A857" s="40"/>
      <c r="B857" s="40"/>
      <c r="C857" s="40"/>
      <c r="E857" s="40"/>
      <c r="F857" s="40"/>
    </row>
    <row r="858" spans="1:6" ht="15.75">
      <c r="A858" s="40"/>
      <c r="B858" s="40"/>
      <c r="C858" s="40"/>
      <c r="E858" s="40"/>
      <c r="F858" s="40"/>
    </row>
    <row r="859" spans="1:6" ht="15.75">
      <c r="A859" s="40"/>
      <c r="B859" s="40"/>
      <c r="C859" s="40"/>
      <c r="E859" s="40"/>
      <c r="F859" s="40"/>
    </row>
    <row r="860" spans="1:6" ht="15.75">
      <c r="A860" s="40"/>
      <c r="B860" s="40"/>
      <c r="C860" s="40"/>
      <c r="E860" s="40"/>
      <c r="F860" s="40"/>
    </row>
    <row r="861" spans="1:6" ht="15.75">
      <c r="A861" s="40"/>
      <c r="B861" s="40"/>
      <c r="C861" s="40"/>
      <c r="E861" s="40"/>
      <c r="F861" s="40"/>
    </row>
    <row r="862" spans="1:6" ht="15.75">
      <c r="A862" s="40"/>
      <c r="B862" s="40"/>
      <c r="C862" s="40"/>
      <c r="E862" s="40"/>
      <c r="F862" s="40"/>
    </row>
    <row r="863" spans="1:6" ht="15.75">
      <c r="A863" s="40"/>
      <c r="B863" s="40"/>
      <c r="C863" s="40"/>
      <c r="E863" s="40"/>
      <c r="F863" s="40"/>
    </row>
    <row r="864" spans="1:6" ht="15.75">
      <c r="A864" s="40"/>
      <c r="B864" s="40"/>
      <c r="C864" s="40"/>
      <c r="E864" s="40"/>
      <c r="F864" s="40"/>
    </row>
    <row r="865" spans="1:6" ht="15.75">
      <c r="A865" s="40"/>
      <c r="B865" s="40"/>
      <c r="C865" s="40"/>
      <c r="E865" s="40"/>
      <c r="F865" s="40"/>
    </row>
    <row r="866" spans="1:6" ht="15.75">
      <c r="A866" s="40"/>
      <c r="B866" s="40"/>
      <c r="C866" s="40"/>
      <c r="E866" s="40"/>
      <c r="F866" s="40"/>
    </row>
    <row r="867" spans="1:6" ht="15.75">
      <c r="A867" s="40"/>
      <c r="B867" s="40"/>
      <c r="C867" s="40"/>
      <c r="E867" s="40"/>
      <c r="F867" s="40"/>
    </row>
    <row r="868" spans="1:6" ht="15.75">
      <c r="A868" s="40"/>
      <c r="B868" s="40"/>
      <c r="C868" s="40"/>
      <c r="E868" s="40"/>
      <c r="F868" s="40"/>
    </row>
    <row r="869" spans="1:6" ht="15.75">
      <c r="A869" s="40"/>
      <c r="B869" s="40"/>
      <c r="C869" s="40"/>
      <c r="E869" s="40"/>
      <c r="F869" s="40"/>
    </row>
    <row r="870" spans="1:6" ht="15.75">
      <c r="A870" s="40"/>
      <c r="B870" s="40"/>
      <c r="C870" s="40"/>
      <c r="E870" s="40"/>
      <c r="F870" s="40"/>
    </row>
    <row r="871" spans="1:6" ht="15.75">
      <c r="A871" s="40"/>
      <c r="B871" s="40"/>
      <c r="C871" s="40"/>
      <c r="E871" s="40"/>
      <c r="F871" s="40"/>
    </row>
    <row r="872" spans="1:6" ht="15.75">
      <c r="A872" s="40"/>
      <c r="B872" s="40"/>
      <c r="C872" s="40"/>
      <c r="E872" s="40"/>
      <c r="F872" s="40"/>
    </row>
    <row r="873" spans="1:6" ht="15.75">
      <c r="A873" s="40"/>
      <c r="B873" s="40"/>
      <c r="C873" s="40"/>
      <c r="E873" s="40"/>
      <c r="F873" s="40"/>
    </row>
    <row r="874" spans="1:6" ht="15.75">
      <c r="A874" s="40"/>
      <c r="B874" s="40"/>
      <c r="C874" s="40"/>
      <c r="E874" s="40"/>
      <c r="F874" s="40"/>
    </row>
    <row r="875" spans="1:6" ht="15.75">
      <c r="A875" s="40"/>
      <c r="B875" s="40"/>
      <c r="C875" s="40"/>
      <c r="E875" s="40"/>
      <c r="F875" s="40"/>
    </row>
    <row r="876" spans="1:6" ht="15.75">
      <c r="A876" s="40"/>
      <c r="B876" s="40"/>
      <c r="C876" s="40"/>
      <c r="E876" s="40"/>
      <c r="F876" s="40"/>
    </row>
    <row r="877" spans="1:6" ht="15.75">
      <c r="A877" s="40"/>
      <c r="B877" s="40"/>
      <c r="C877" s="40"/>
      <c r="E877" s="40"/>
      <c r="F877" s="40"/>
    </row>
    <row r="878" spans="1:6" ht="15.75">
      <c r="A878" s="40"/>
      <c r="B878" s="40"/>
      <c r="C878" s="40"/>
      <c r="E878" s="40"/>
      <c r="F878" s="40"/>
    </row>
    <row r="879" spans="1:6" ht="15.75">
      <c r="A879" s="40"/>
      <c r="B879" s="40"/>
      <c r="C879" s="40"/>
      <c r="E879" s="40"/>
      <c r="F879" s="40"/>
    </row>
    <row r="880" spans="1:6" ht="15.75">
      <c r="A880" s="40"/>
      <c r="B880" s="40"/>
      <c r="C880" s="40"/>
      <c r="E880" s="40"/>
      <c r="F880" s="40"/>
    </row>
    <row r="881" spans="1:6" ht="15.75">
      <c r="A881" s="40"/>
      <c r="B881" s="40"/>
      <c r="C881" s="40"/>
      <c r="E881" s="40"/>
      <c r="F881" s="40"/>
    </row>
    <row r="882" spans="1:6" ht="15.75">
      <c r="A882" s="40"/>
      <c r="B882" s="40"/>
      <c r="C882" s="40"/>
      <c r="E882" s="40"/>
      <c r="F882" s="40"/>
    </row>
    <row r="883" spans="1:6" ht="15.75">
      <c r="A883" s="40"/>
      <c r="B883" s="40"/>
      <c r="C883" s="40"/>
      <c r="E883" s="40"/>
      <c r="F883" s="40"/>
    </row>
    <row r="884" spans="1:6" ht="15.75">
      <c r="A884" s="40"/>
      <c r="B884" s="40"/>
      <c r="C884" s="40"/>
      <c r="E884" s="40"/>
      <c r="F884" s="40"/>
    </row>
    <row r="885" spans="1:6" ht="15.75">
      <c r="A885" s="40"/>
      <c r="B885" s="40"/>
      <c r="C885" s="40"/>
      <c r="E885" s="40"/>
      <c r="F885" s="40"/>
    </row>
    <row r="886" spans="1:6" ht="15.75">
      <c r="A886" s="40"/>
      <c r="B886" s="40"/>
      <c r="C886" s="40"/>
      <c r="E886" s="40"/>
      <c r="F886" s="40"/>
    </row>
    <row r="887" spans="1:6" ht="15.75">
      <c r="A887" s="40"/>
      <c r="B887" s="40"/>
      <c r="C887" s="40"/>
      <c r="E887" s="40"/>
      <c r="F887" s="40"/>
    </row>
    <row r="888" spans="1:6" ht="15.75">
      <c r="A888" s="40"/>
      <c r="B888" s="40"/>
      <c r="C888" s="40"/>
      <c r="E888" s="40"/>
      <c r="F888" s="40"/>
    </row>
    <row r="889" spans="1:6" ht="15.75">
      <c r="A889" s="40"/>
      <c r="B889" s="40"/>
      <c r="C889" s="40"/>
      <c r="E889" s="40"/>
      <c r="F889" s="40"/>
    </row>
    <row r="890" spans="1:6" ht="15.75">
      <c r="A890" s="40"/>
      <c r="B890" s="40"/>
      <c r="C890" s="40"/>
      <c r="E890" s="40"/>
      <c r="F890" s="40"/>
    </row>
    <row r="891" spans="1:6" ht="15.75">
      <c r="A891" s="40"/>
      <c r="B891" s="40"/>
      <c r="C891" s="40"/>
      <c r="E891" s="40"/>
      <c r="F891" s="40"/>
    </row>
    <row r="892" spans="1:6" ht="15.75">
      <c r="A892" s="40"/>
      <c r="B892" s="40"/>
      <c r="C892" s="40"/>
      <c r="E892" s="40"/>
      <c r="F892" s="40"/>
    </row>
    <row r="893" spans="1:6" ht="15.75">
      <c r="A893" s="40"/>
      <c r="B893" s="40"/>
      <c r="C893" s="40"/>
      <c r="E893" s="40"/>
      <c r="F893" s="40"/>
    </row>
    <row r="894" spans="1:6" ht="15.75">
      <c r="A894" s="40"/>
      <c r="B894" s="40"/>
      <c r="C894" s="40"/>
      <c r="E894" s="40"/>
      <c r="F894" s="40"/>
    </row>
    <row r="895" spans="1:6" ht="15.75">
      <c r="A895" s="40"/>
      <c r="B895" s="40"/>
      <c r="C895" s="40"/>
      <c r="E895" s="40"/>
      <c r="F895" s="40"/>
    </row>
    <row r="896" spans="1:6" ht="15.75">
      <c r="A896" s="40"/>
      <c r="B896" s="40"/>
      <c r="C896" s="40"/>
      <c r="E896" s="40"/>
      <c r="F896" s="40"/>
    </row>
    <row r="897" spans="1:6" ht="15.75">
      <c r="A897" s="40"/>
      <c r="B897" s="40"/>
      <c r="C897" s="40"/>
      <c r="E897" s="40"/>
      <c r="F897" s="40"/>
    </row>
    <row r="898" spans="1:6" ht="15.75">
      <c r="A898" s="40"/>
      <c r="B898" s="40"/>
      <c r="C898" s="40"/>
      <c r="E898" s="40"/>
      <c r="F898" s="40"/>
    </row>
    <row r="899" spans="1:6" ht="15.75">
      <c r="A899" s="40"/>
      <c r="B899" s="40"/>
      <c r="C899" s="40"/>
      <c r="E899" s="40"/>
      <c r="F899" s="40"/>
    </row>
    <row r="900" spans="1:6" ht="15.75">
      <c r="A900" s="40"/>
      <c r="B900" s="40"/>
      <c r="C900" s="40"/>
      <c r="E900" s="40"/>
      <c r="F900" s="40"/>
    </row>
    <row r="901" spans="1:6" ht="15.75">
      <c r="A901" s="40"/>
      <c r="B901" s="40"/>
      <c r="C901" s="40"/>
      <c r="E901" s="40"/>
      <c r="F901" s="40"/>
    </row>
    <row r="902" spans="1:6" ht="15.75">
      <c r="A902" s="40"/>
      <c r="B902" s="40"/>
      <c r="C902" s="40"/>
      <c r="E902" s="40"/>
      <c r="F902" s="40"/>
    </row>
    <row r="903" spans="1:6" ht="15.75">
      <c r="A903" s="40"/>
      <c r="B903" s="40"/>
      <c r="C903" s="40"/>
      <c r="E903" s="40"/>
      <c r="F903" s="40"/>
    </row>
    <row r="904" spans="1:6" ht="15.75">
      <c r="A904" s="40"/>
      <c r="B904" s="40"/>
      <c r="C904" s="40"/>
      <c r="E904" s="40"/>
      <c r="F904" s="40"/>
    </row>
    <row r="905" spans="1:6" ht="15.75">
      <c r="A905" s="40"/>
      <c r="B905" s="40"/>
      <c r="C905" s="40"/>
      <c r="E905" s="40"/>
      <c r="F905" s="40"/>
    </row>
    <row r="906" spans="1:6" ht="15.75">
      <c r="A906" s="40"/>
      <c r="B906" s="40"/>
      <c r="C906" s="40"/>
      <c r="E906" s="40"/>
      <c r="F906" s="40"/>
    </row>
    <row r="907" spans="1:6" ht="15.75">
      <c r="A907" s="40"/>
      <c r="B907" s="40"/>
      <c r="C907" s="40"/>
      <c r="E907" s="40"/>
      <c r="F907" s="40"/>
    </row>
    <row r="908" spans="1:6" ht="15.75">
      <c r="A908" s="40"/>
      <c r="B908" s="40"/>
      <c r="C908" s="40"/>
      <c r="E908" s="40"/>
      <c r="F908" s="40"/>
    </row>
    <row r="909" spans="1:6" ht="15.75">
      <c r="A909" s="40"/>
      <c r="B909" s="40"/>
      <c r="C909" s="40"/>
      <c r="E909" s="40"/>
      <c r="F909" s="40"/>
    </row>
    <row r="910" spans="1:6" ht="15.75">
      <c r="A910" s="40"/>
      <c r="B910" s="40"/>
      <c r="C910" s="40"/>
      <c r="E910" s="40"/>
      <c r="F910" s="40"/>
    </row>
    <row r="911" spans="1:6" ht="15.75">
      <c r="A911" s="40"/>
      <c r="B911" s="40"/>
      <c r="C911" s="40"/>
      <c r="E911" s="40"/>
      <c r="F911" s="40"/>
    </row>
    <row r="912" spans="1:6" ht="15.75">
      <c r="A912" s="40"/>
      <c r="B912" s="40"/>
      <c r="C912" s="40"/>
      <c r="E912" s="40"/>
      <c r="F912" s="40"/>
    </row>
    <row r="913" spans="1:6" ht="15.75">
      <c r="A913" s="40"/>
      <c r="B913" s="40"/>
      <c r="C913" s="40"/>
      <c r="E913" s="40"/>
      <c r="F913" s="40"/>
    </row>
    <row r="914" spans="1:6" ht="15.75">
      <c r="A914" s="40"/>
      <c r="B914" s="40"/>
      <c r="C914" s="40"/>
      <c r="E914" s="40"/>
      <c r="F914" s="40"/>
    </row>
    <row r="915" spans="1:6" ht="15.75">
      <c r="A915" s="40"/>
      <c r="B915" s="40"/>
      <c r="C915" s="40"/>
      <c r="E915" s="40"/>
      <c r="F915" s="40"/>
    </row>
    <row r="916" spans="1:6" ht="15.75">
      <c r="A916" s="40"/>
      <c r="B916" s="40"/>
      <c r="C916" s="40"/>
      <c r="E916" s="40"/>
      <c r="F916" s="40"/>
    </row>
    <row r="917" spans="1:6" ht="15.75">
      <c r="A917" s="40"/>
      <c r="B917" s="40"/>
      <c r="C917" s="40"/>
      <c r="E917" s="40"/>
      <c r="F917" s="40"/>
    </row>
    <row r="918" spans="1:6" ht="15.75">
      <c r="A918" s="40"/>
      <c r="B918" s="40"/>
      <c r="C918" s="40"/>
      <c r="E918" s="40"/>
      <c r="F918" s="40"/>
    </row>
    <row r="919" spans="1:6" ht="15.75">
      <c r="A919" s="40"/>
      <c r="B919" s="40"/>
      <c r="C919" s="40"/>
      <c r="E919" s="40"/>
      <c r="F919" s="40"/>
    </row>
    <row r="920" spans="1:6" ht="15.75">
      <c r="A920" s="40"/>
      <c r="B920" s="40"/>
      <c r="C920" s="40"/>
      <c r="E920" s="40"/>
      <c r="F920" s="40"/>
    </row>
    <row r="921" spans="1:6" ht="15.75">
      <c r="A921" s="40"/>
      <c r="B921" s="40"/>
      <c r="C921" s="40"/>
      <c r="E921" s="40"/>
      <c r="F921" s="40"/>
    </row>
    <row r="922" spans="1:6" ht="15.75">
      <c r="A922" s="40"/>
      <c r="B922" s="40"/>
      <c r="C922" s="40"/>
      <c r="E922" s="40"/>
      <c r="F922" s="40"/>
    </row>
    <row r="923" spans="1:6" ht="15.75">
      <c r="A923" s="40"/>
      <c r="B923" s="40"/>
      <c r="C923" s="40"/>
      <c r="E923" s="40"/>
      <c r="F923" s="40"/>
    </row>
    <row r="924" spans="1:6" ht="15.75">
      <c r="A924" s="40"/>
      <c r="B924" s="40"/>
      <c r="C924" s="40"/>
      <c r="E924" s="40"/>
      <c r="F924" s="40"/>
    </row>
    <row r="925" spans="1:6" ht="15.75">
      <c r="A925" s="40"/>
      <c r="B925" s="40"/>
      <c r="C925" s="40"/>
      <c r="E925" s="40"/>
      <c r="F925" s="40"/>
    </row>
    <row r="926" spans="1:6" ht="15.75">
      <c r="A926" s="40"/>
      <c r="B926" s="40"/>
      <c r="C926" s="40"/>
      <c r="E926" s="40"/>
      <c r="F926" s="40"/>
    </row>
    <row r="927" spans="1:6" ht="15.75">
      <c r="A927" s="40"/>
      <c r="B927" s="40"/>
      <c r="C927" s="40"/>
      <c r="E927" s="40"/>
      <c r="F927" s="40"/>
    </row>
    <row r="928" spans="1:6" ht="15.75">
      <c r="A928" s="40"/>
      <c r="B928" s="40"/>
      <c r="C928" s="40"/>
      <c r="E928" s="40"/>
      <c r="F928" s="40"/>
    </row>
    <row r="929" spans="1:6" ht="15.75">
      <c r="A929" s="40"/>
      <c r="B929" s="40"/>
      <c r="C929" s="40"/>
      <c r="E929" s="40"/>
      <c r="F929" s="40"/>
    </row>
    <row r="930" spans="1:6" ht="15.75">
      <c r="A930" s="40"/>
      <c r="B930" s="40"/>
      <c r="C930" s="40"/>
      <c r="E930" s="40"/>
      <c r="F930" s="40"/>
    </row>
    <row r="931" spans="1:6" ht="15.75">
      <c r="A931" s="40"/>
      <c r="B931" s="40"/>
      <c r="C931" s="40"/>
      <c r="E931" s="40"/>
      <c r="F931" s="40"/>
    </row>
    <row r="932" spans="1:6" ht="15.75">
      <c r="A932" s="40"/>
      <c r="B932" s="40"/>
      <c r="C932" s="40"/>
      <c r="E932" s="40"/>
      <c r="F932" s="40"/>
    </row>
    <row r="933" spans="1:6" ht="15.75">
      <c r="A933" s="40"/>
      <c r="B933" s="40"/>
      <c r="C933" s="40"/>
      <c r="E933" s="40"/>
      <c r="F933" s="40"/>
    </row>
    <row r="934" spans="1:6" ht="15.75">
      <c r="A934" s="40"/>
      <c r="B934" s="40"/>
      <c r="C934" s="40"/>
      <c r="E934" s="40"/>
      <c r="F934" s="40"/>
    </row>
    <row r="935" spans="1:6" ht="15.75">
      <c r="A935" s="40"/>
      <c r="B935" s="40"/>
      <c r="C935" s="40"/>
      <c r="E935" s="40"/>
      <c r="F935" s="40"/>
    </row>
    <row r="936" spans="1:6" ht="15.75">
      <c r="A936" s="40"/>
      <c r="B936" s="40"/>
      <c r="C936" s="40"/>
      <c r="E936" s="40"/>
      <c r="F936" s="40"/>
    </row>
    <row r="937" spans="1:6" ht="15.75">
      <c r="A937" s="40"/>
      <c r="B937" s="40"/>
      <c r="C937" s="40"/>
      <c r="E937" s="40"/>
      <c r="F937" s="40"/>
    </row>
    <row r="938" spans="1:6" ht="15.75">
      <c r="A938" s="40"/>
      <c r="B938" s="40"/>
      <c r="C938" s="40"/>
      <c r="E938" s="40"/>
      <c r="F938" s="40"/>
    </row>
    <row r="939" spans="1:6" ht="15.75">
      <c r="A939" s="40"/>
      <c r="B939" s="40"/>
      <c r="C939" s="40"/>
      <c r="E939" s="40"/>
      <c r="F939" s="40"/>
    </row>
    <row r="940" spans="1:6" ht="15.75">
      <c r="A940" s="40"/>
      <c r="B940" s="40"/>
      <c r="C940" s="40"/>
      <c r="E940" s="40"/>
      <c r="F940" s="40"/>
    </row>
    <row r="941" spans="1:6" ht="15.75">
      <c r="A941" s="40"/>
      <c r="B941" s="40"/>
      <c r="C941" s="40"/>
      <c r="E941" s="40"/>
      <c r="F941" s="40"/>
    </row>
    <row r="942" spans="1:6" ht="15.75">
      <c r="A942" s="40"/>
      <c r="B942" s="40"/>
      <c r="C942" s="40"/>
      <c r="E942" s="40"/>
      <c r="F942" s="40"/>
    </row>
    <row r="943" spans="1:6" ht="15.75">
      <c r="A943" s="40"/>
      <c r="B943" s="40"/>
      <c r="C943" s="40"/>
      <c r="E943" s="40"/>
      <c r="F943" s="40"/>
    </row>
    <row r="944" spans="1:6" ht="15.75">
      <c r="A944" s="40"/>
      <c r="B944" s="40"/>
      <c r="C944" s="40"/>
      <c r="E944" s="40"/>
      <c r="F944" s="40"/>
    </row>
    <row r="945" spans="1:6" ht="15.75">
      <c r="A945" s="40"/>
      <c r="B945" s="40"/>
      <c r="C945" s="40"/>
      <c r="E945" s="40"/>
      <c r="F945" s="40"/>
    </row>
    <row r="946" spans="1:6" ht="15.75">
      <c r="A946" s="40"/>
      <c r="B946" s="40"/>
      <c r="C946" s="40"/>
      <c r="E946" s="40"/>
      <c r="F946" s="40"/>
    </row>
    <row r="947" spans="1:6" ht="15.75">
      <c r="A947" s="40"/>
      <c r="B947" s="40"/>
      <c r="C947" s="40"/>
      <c r="E947" s="40"/>
      <c r="F947" s="40"/>
    </row>
    <row r="948" spans="1:6" ht="15.75">
      <c r="A948" s="40"/>
      <c r="B948" s="40"/>
      <c r="C948" s="40"/>
      <c r="E948" s="40"/>
      <c r="F948" s="40"/>
    </row>
    <row r="949" spans="1:6" ht="15.75">
      <c r="A949" s="40"/>
      <c r="B949" s="40"/>
      <c r="C949" s="40"/>
      <c r="E949" s="40"/>
      <c r="F949" s="40"/>
    </row>
    <row r="950" spans="1:6" ht="15.75">
      <c r="A950" s="40"/>
      <c r="B950" s="40"/>
      <c r="C950" s="40"/>
      <c r="E950" s="40"/>
      <c r="F950" s="40"/>
    </row>
    <row r="951" spans="1:6" ht="15.75">
      <c r="A951" s="40"/>
      <c r="B951" s="40"/>
      <c r="C951" s="40"/>
      <c r="E951" s="40"/>
      <c r="F951" s="40"/>
    </row>
    <row r="952" spans="1:6" ht="15.75">
      <c r="A952" s="40"/>
      <c r="B952" s="40"/>
      <c r="C952" s="40"/>
      <c r="E952" s="40"/>
      <c r="F952" s="40"/>
    </row>
    <row r="953" spans="1:6" ht="15.75">
      <c r="A953" s="40"/>
      <c r="B953" s="40"/>
      <c r="C953" s="40"/>
      <c r="E953" s="40"/>
      <c r="F953" s="40"/>
    </row>
    <row r="954" spans="1:6" ht="15.75">
      <c r="A954" s="40"/>
      <c r="B954" s="40"/>
      <c r="C954" s="40"/>
      <c r="E954" s="40"/>
      <c r="F954" s="40"/>
    </row>
    <row r="955" spans="1:6" ht="15.75">
      <c r="A955" s="40"/>
      <c r="B955" s="40"/>
      <c r="C955" s="40"/>
      <c r="E955" s="40"/>
      <c r="F955" s="40"/>
    </row>
    <row r="956" spans="1:6" ht="15.75">
      <c r="A956" s="40"/>
      <c r="B956" s="40"/>
      <c r="C956" s="40"/>
      <c r="E956" s="40"/>
      <c r="F956" s="40"/>
    </row>
    <row r="957" spans="1:6" ht="15.75">
      <c r="A957" s="40"/>
      <c r="B957" s="40"/>
      <c r="C957" s="40"/>
      <c r="E957" s="40"/>
      <c r="F957" s="40"/>
    </row>
    <row r="958" spans="1:6" ht="15.75">
      <c r="A958" s="40"/>
      <c r="B958" s="40"/>
      <c r="C958" s="40"/>
      <c r="E958" s="40"/>
      <c r="F958" s="40"/>
    </row>
    <row r="959" spans="1:6" ht="15.75">
      <c r="A959" s="40"/>
      <c r="B959" s="40"/>
      <c r="C959" s="40"/>
      <c r="E959" s="40"/>
      <c r="F959" s="40"/>
    </row>
    <row r="960" spans="1:6" ht="15.75">
      <c r="A960" s="40"/>
      <c r="B960" s="40"/>
      <c r="C960" s="40"/>
      <c r="E960" s="40"/>
      <c r="F960" s="40"/>
    </row>
    <row r="961" spans="1:6" ht="15.75">
      <c r="A961" s="40"/>
      <c r="B961" s="40"/>
      <c r="C961" s="40"/>
      <c r="E961" s="40"/>
      <c r="F961" s="40"/>
    </row>
    <row r="962" spans="1:6" ht="15.75">
      <c r="A962" s="40"/>
      <c r="B962" s="40"/>
      <c r="C962" s="40"/>
      <c r="E962" s="40"/>
      <c r="F962" s="40"/>
    </row>
    <row r="963" spans="1:6" ht="15.75">
      <c r="A963" s="40"/>
      <c r="B963" s="40"/>
      <c r="C963" s="40"/>
      <c r="E963" s="40"/>
      <c r="F963" s="40"/>
    </row>
    <row r="964" spans="1:6" ht="15.75">
      <c r="A964" s="40"/>
      <c r="B964" s="40"/>
      <c r="C964" s="40"/>
      <c r="E964" s="40"/>
      <c r="F964" s="40"/>
    </row>
    <row r="965" spans="1:6" ht="15.75">
      <c r="A965" s="40"/>
      <c r="B965" s="40"/>
      <c r="C965" s="40"/>
      <c r="E965" s="40"/>
      <c r="F965" s="40"/>
    </row>
    <row r="966" spans="1:6" ht="15.75">
      <c r="A966" s="40"/>
      <c r="B966" s="40"/>
      <c r="C966" s="40"/>
      <c r="E966" s="40"/>
      <c r="F966" s="40"/>
    </row>
    <row r="967" spans="1:6" ht="15.75">
      <c r="A967" s="40"/>
      <c r="B967" s="40"/>
      <c r="C967" s="40"/>
      <c r="E967" s="40"/>
      <c r="F967" s="40"/>
    </row>
    <row r="968" spans="1:6" ht="15.75">
      <c r="A968" s="40"/>
      <c r="B968" s="40"/>
      <c r="C968" s="40"/>
      <c r="E968" s="40"/>
      <c r="F968" s="40"/>
    </row>
    <row r="969" spans="1:6" ht="15.75">
      <c r="A969" s="40"/>
      <c r="B969" s="40"/>
      <c r="C969" s="40"/>
      <c r="E969" s="40"/>
      <c r="F969" s="40"/>
    </row>
    <row r="970" spans="1:6" ht="15.75">
      <c r="A970" s="40"/>
      <c r="B970" s="40"/>
      <c r="C970" s="40"/>
      <c r="E970" s="40"/>
      <c r="F970" s="40"/>
    </row>
    <row r="971" spans="1:6" ht="15.75">
      <c r="A971" s="40"/>
      <c r="B971" s="40"/>
      <c r="C971" s="40"/>
      <c r="E971" s="40"/>
      <c r="F971" s="40"/>
    </row>
    <row r="972" spans="1:6" ht="15.75">
      <c r="A972" s="40"/>
      <c r="B972" s="40"/>
      <c r="C972" s="40"/>
      <c r="E972" s="40"/>
      <c r="F972" s="40"/>
    </row>
    <row r="973" spans="1:6" ht="15.75">
      <c r="A973" s="40"/>
      <c r="B973" s="40"/>
      <c r="C973" s="40"/>
      <c r="E973" s="40"/>
      <c r="F973" s="40"/>
    </row>
    <row r="974" spans="1:6" ht="15.75">
      <c r="A974" s="40"/>
      <c r="B974" s="40"/>
      <c r="C974" s="40"/>
      <c r="E974" s="40"/>
      <c r="F974" s="40"/>
    </row>
    <row r="975" spans="1:6" ht="15.75">
      <c r="A975" s="40"/>
      <c r="B975" s="40"/>
      <c r="C975" s="40"/>
      <c r="E975" s="40"/>
      <c r="F975" s="40"/>
    </row>
    <row r="976" spans="1:6" ht="15.75">
      <c r="A976" s="40"/>
      <c r="B976" s="40"/>
      <c r="C976" s="40"/>
      <c r="E976" s="40"/>
      <c r="F976" s="40"/>
    </row>
    <row r="977" spans="1:6" ht="15.75">
      <c r="A977" s="40"/>
      <c r="B977" s="40"/>
      <c r="C977" s="40"/>
      <c r="E977" s="40"/>
      <c r="F977" s="40"/>
    </row>
    <row r="978" spans="1:6" ht="15.75">
      <c r="A978" s="40"/>
      <c r="B978" s="40"/>
      <c r="C978" s="40"/>
      <c r="E978" s="40"/>
      <c r="F978" s="40"/>
    </row>
    <row r="979" spans="1:6" ht="15.75">
      <c r="A979" s="40"/>
      <c r="B979" s="40"/>
      <c r="C979" s="40"/>
      <c r="E979" s="40"/>
      <c r="F979" s="40"/>
    </row>
    <row r="980" spans="1:6" ht="15.75">
      <c r="A980" s="40"/>
      <c r="B980" s="40"/>
      <c r="C980" s="40"/>
      <c r="E980" s="40"/>
      <c r="F980" s="40"/>
    </row>
    <row r="981" spans="1:6" ht="15.75">
      <c r="A981" s="40"/>
      <c r="B981" s="40"/>
      <c r="C981" s="40"/>
      <c r="E981" s="40"/>
      <c r="F981" s="40"/>
    </row>
    <row r="982" spans="1:6" ht="15.75">
      <c r="A982" s="40"/>
      <c r="B982" s="40"/>
      <c r="C982" s="40"/>
      <c r="E982" s="40"/>
      <c r="F982" s="40"/>
    </row>
    <row r="983" spans="1:6" ht="15.75">
      <c r="A983" s="40"/>
      <c r="B983" s="40"/>
      <c r="C983" s="40"/>
      <c r="E983" s="40"/>
      <c r="F983" s="40"/>
    </row>
    <row r="984" spans="1:6" ht="15.75">
      <c r="A984" s="40"/>
      <c r="B984" s="40"/>
      <c r="C984" s="40"/>
      <c r="E984" s="40"/>
      <c r="F984" s="40"/>
    </row>
    <row r="985" spans="1:6" ht="15.75">
      <c r="A985" s="40"/>
      <c r="B985" s="40"/>
      <c r="C985" s="40"/>
      <c r="E985" s="40"/>
      <c r="F985" s="40"/>
    </row>
    <row r="986" spans="1:6" ht="15.75">
      <c r="A986" s="40"/>
      <c r="B986" s="40"/>
      <c r="C986" s="40"/>
      <c r="E986" s="40"/>
      <c r="F986" s="40"/>
    </row>
    <row r="987" spans="1:6" ht="15.75">
      <c r="A987" s="40"/>
      <c r="B987" s="40"/>
      <c r="C987" s="40"/>
      <c r="E987" s="40"/>
      <c r="F987" s="40"/>
    </row>
    <row r="988" spans="1:6" ht="15.75">
      <c r="A988" s="40"/>
      <c r="B988" s="40"/>
      <c r="C988" s="40"/>
      <c r="E988" s="40"/>
      <c r="F988" s="40"/>
    </row>
    <row r="989" spans="1:6" ht="15.75">
      <c r="A989" s="40"/>
      <c r="B989" s="40"/>
      <c r="C989" s="40"/>
      <c r="E989" s="40"/>
      <c r="F989" s="40"/>
    </row>
    <row r="990" spans="1:6" ht="15.75">
      <c r="A990" s="40"/>
      <c r="B990" s="40"/>
      <c r="C990" s="40"/>
      <c r="E990" s="40"/>
      <c r="F990" s="40"/>
    </row>
    <row r="991" spans="1:6" ht="15.75">
      <c r="A991" s="40"/>
      <c r="B991" s="40"/>
      <c r="C991" s="40"/>
      <c r="E991" s="40"/>
      <c r="F991" s="40"/>
    </row>
    <row r="992" spans="1:6" ht="15.75">
      <c r="A992" s="40"/>
      <c r="B992" s="40"/>
      <c r="C992" s="40"/>
      <c r="E992" s="40"/>
      <c r="F992" s="40"/>
    </row>
    <row r="993" spans="1:6" ht="15.75">
      <c r="A993" s="40"/>
      <c r="B993" s="40"/>
      <c r="C993" s="40"/>
      <c r="E993" s="40"/>
      <c r="F993" s="40"/>
    </row>
    <row r="994" spans="1:6" ht="15.75">
      <c r="A994" s="40"/>
      <c r="B994" s="40"/>
      <c r="C994" s="40"/>
      <c r="E994" s="40"/>
      <c r="F994" s="40"/>
    </row>
    <row r="995" spans="1:6" ht="15.75">
      <c r="A995" s="40"/>
      <c r="B995" s="40"/>
      <c r="C995" s="40"/>
      <c r="E995" s="40"/>
      <c r="F995" s="40"/>
    </row>
    <row r="996" spans="1:6" ht="15.75">
      <c r="A996" s="40"/>
      <c r="B996" s="40"/>
      <c r="C996" s="40"/>
      <c r="E996" s="40"/>
      <c r="F996" s="40"/>
    </row>
    <row r="997" spans="1:6" ht="15.75">
      <c r="A997" s="40"/>
      <c r="B997" s="40"/>
      <c r="C997" s="40"/>
      <c r="E997" s="40"/>
      <c r="F997" s="40"/>
    </row>
    <row r="998" spans="1:6" ht="15.75">
      <c r="A998" s="40"/>
      <c r="B998" s="40"/>
      <c r="C998" s="40"/>
      <c r="E998" s="40"/>
      <c r="F998" s="40"/>
    </row>
    <row r="999" spans="1:6" ht="15.75">
      <c r="A999" s="40"/>
      <c r="B999" s="40"/>
      <c r="C999" s="40"/>
      <c r="E999" s="40"/>
      <c r="F999" s="40"/>
    </row>
    <row r="1000" spans="1:6" ht="15.75">
      <c r="A1000" s="40"/>
      <c r="B1000" s="40"/>
      <c r="C1000" s="40"/>
      <c r="E1000" s="40"/>
      <c r="F1000" s="40"/>
    </row>
    <row r="1001" spans="1:6" ht="15.75">
      <c r="A1001" s="40"/>
      <c r="B1001" s="40"/>
      <c r="C1001" s="40"/>
      <c r="E1001" s="40"/>
      <c r="F1001" s="40"/>
    </row>
    <row r="1002" spans="1:6" ht="15.75">
      <c r="A1002" s="40"/>
      <c r="B1002" s="40"/>
      <c r="C1002" s="40"/>
      <c r="E1002" s="40"/>
      <c r="F1002" s="40"/>
    </row>
    <row r="1003" spans="1:6" ht="15.75">
      <c r="A1003" s="40"/>
      <c r="B1003" s="40"/>
      <c r="C1003" s="40"/>
      <c r="E1003" s="40"/>
      <c r="F1003" s="40"/>
    </row>
    <row r="1004" spans="1:6" ht="15.75">
      <c r="A1004" s="40"/>
      <c r="B1004" s="40"/>
      <c r="C1004" s="40"/>
      <c r="E1004" s="40"/>
      <c r="F1004" s="40"/>
    </row>
    <row r="1005" spans="1:6" ht="15.75">
      <c r="A1005" s="40"/>
      <c r="B1005" s="40"/>
      <c r="C1005" s="40"/>
      <c r="E1005" s="40"/>
      <c r="F1005" s="40"/>
    </row>
    <row r="1006" spans="1:6" ht="15.75">
      <c r="A1006" s="40"/>
      <c r="B1006" s="40"/>
      <c r="C1006" s="40"/>
      <c r="E1006" s="40"/>
      <c r="F1006" s="40"/>
    </row>
    <row r="1007" spans="1:6" ht="15.75">
      <c r="A1007" s="40"/>
      <c r="B1007" s="40"/>
      <c r="C1007" s="40"/>
      <c r="E1007" s="40"/>
      <c r="F1007" s="40"/>
    </row>
    <row r="1008" spans="1:6" ht="15.75">
      <c r="A1008" s="40"/>
      <c r="B1008" s="40"/>
      <c r="C1008" s="40"/>
      <c r="E1008" s="40"/>
      <c r="F1008" s="40"/>
    </row>
    <row r="1009" spans="1:6" ht="15.75">
      <c r="A1009" s="40"/>
      <c r="B1009" s="40"/>
      <c r="C1009" s="40"/>
      <c r="E1009" s="40"/>
      <c r="F1009" s="40"/>
    </row>
    <row r="1010" spans="1:6" ht="15.75">
      <c r="A1010" s="40"/>
      <c r="B1010" s="40"/>
      <c r="C1010" s="40"/>
      <c r="E1010" s="40"/>
      <c r="F1010" s="40"/>
    </row>
    <row r="1011" spans="1:6" ht="15.75">
      <c r="A1011" s="40"/>
      <c r="B1011" s="40"/>
      <c r="C1011" s="40"/>
      <c r="E1011" s="40"/>
      <c r="F1011" s="40"/>
    </row>
    <row r="1012" spans="1:6" ht="15.75">
      <c r="A1012" s="40"/>
      <c r="B1012" s="40"/>
      <c r="C1012" s="40"/>
      <c r="E1012" s="40"/>
      <c r="F1012" s="40"/>
    </row>
    <row r="1013" spans="1:6" ht="15.75">
      <c r="A1013" s="40"/>
      <c r="B1013" s="40"/>
      <c r="C1013" s="40"/>
      <c r="E1013" s="40"/>
      <c r="F1013" s="40"/>
    </row>
    <row r="1014" spans="1:6" ht="15.75">
      <c r="A1014" s="40"/>
      <c r="B1014" s="40"/>
      <c r="C1014" s="40"/>
      <c r="E1014" s="40"/>
      <c r="F1014" s="40"/>
    </row>
    <row r="1015" spans="1:6" ht="15.75">
      <c r="A1015" s="40"/>
      <c r="B1015" s="40"/>
      <c r="C1015" s="40"/>
      <c r="E1015" s="40"/>
      <c r="F1015" s="40"/>
    </row>
    <row r="1016" spans="1:6" ht="15.75">
      <c r="A1016" s="40"/>
      <c r="B1016" s="40"/>
      <c r="C1016" s="40"/>
      <c r="E1016" s="40"/>
      <c r="F1016" s="40"/>
    </row>
    <row r="1017" spans="1:6" ht="15.75">
      <c r="A1017" s="40"/>
      <c r="B1017" s="40"/>
      <c r="C1017" s="40"/>
      <c r="E1017" s="40"/>
      <c r="F1017" s="40"/>
    </row>
    <row r="1018" spans="1:6" ht="15.75">
      <c r="A1018" s="40"/>
      <c r="B1018" s="40"/>
      <c r="C1018" s="40"/>
      <c r="E1018" s="40"/>
      <c r="F1018" s="40"/>
    </row>
    <row r="1019" spans="1:6" ht="15.75">
      <c r="A1019" s="40"/>
      <c r="B1019" s="40"/>
      <c r="C1019" s="40"/>
      <c r="E1019" s="40"/>
      <c r="F1019" s="40"/>
    </row>
    <row r="1020" spans="1:6" ht="15.75">
      <c r="A1020" s="40"/>
      <c r="B1020" s="40"/>
      <c r="C1020" s="40"/>
      <c r="E1020" s="40"/>
      <c r="F1020" s="40"/>
    </row>
    <row r="1021" spans="1:6" ht="15.75">
      <c r="A1021" s="40"/>
      <c r="B1021" s="40"/>
      <c r="C1021" s="40"/>
      <c r="E1021" s="40"/>
      <c r="F1021" s="40"/>
    </row>
    <row r="1022" spans="1:6" ht="15.75">
      <c r="A1022" s="40"/>
      <c r="B1022" s="40"/>
      <c r="C1022" s="40"/>
      <c r="E1022" s="40"/>
      <c r="F1022" s="40"/>
    </row>
    <row r="1023" spans="1:6" ht="15.75">
      <c r="A1023" s="40"/>
      <c r="B1023" s="40"/>
      <c r="C1023" s="40"/>
      <c r="E1023" s="40"/>
      <c r="F1023" s="40"/>
    </row>
    <row r="1024" spans="1:6" ht="15.75">
      <c r="A1024" s="40"/>
      <c r="B1024" s="40"/>
      <c r="C1024" s="40"/>
      <c r="E1024" s="40"/>
      <c r="F1024" s="40"/>
    </row>
    <row r="1025" spans="1:6" ht="15.75">
      <c r="A1025" s="40"/>
      <c r="B1025" s="40"/>
      <c r="C1025" s="40"/>
      <c r="E1025" s="40"/>
      <c r="F1025" s="40"/>
    </row>
    <row r="1026" spans="1:6" ht="15.75">
      <c r="A1026" s="40"/>
      <c r="B1026" s="40"/>
      <c r="C1026" s="40"/>
      <c r="E1026" s="40"/>
      <c r="F1026" s="40"/>
    </row>
    <row r="1027" spans="1:6" ht="15.75">
      <c r="A1027" s="40"/>
      <c r="B1027" s="40"/>
      <c r="C1027" s="40"/>
      <c r="E1027" s="40"/>
      <c r="F1027" s="40"/>
    </row>
    <row r="1028" spans="1:6" ht="15.75">
      <c r="A1028" s="40"/>
      <c r="B1028" s="40"/>
      <c r="C1028" s="40"/>
      <c r="E1028" s="40"/>
      <c r="F1028" s="40"/>
    </row>
    <row r="1029" spans="1:6" ht="15.75">
      <c r="A1029" s="40"/>
      <c r="B1029" s="40"/>
      <c r="C1029" s="40"/>
      <c r="E1029" s="40"/>
      <c r="F1029" s="40"/>
    </row>
    <row r="1030" spans="1:6" ht="15.75">
      <c r="A1030" s="40"/>
      <c r="B1030" s="40"/>
      <c r="C1030" s="40"/>
      <c r="E1030" s="40"/>
      <c r="F1030" s="40"/>
    </row>
    <row r="1031" spans="1:6" ht="15.75">
      <c r="A1031" s="40"/>
      <c r="B1031" s="40"/>
      <c r="C1031" s="40"/>
      <c r="E1031" s="40"/>
      <c r="F1031" s="40"/>
    </row>
    <row r="1032" spans="1:6" ht="15.75">
      <c r="A1032" s="40"/>
      <c r="B1032" s="40"/>
      <c r="C1032" s="40"/>
      <c r="E1032" s="40"/>
      <c r="F1032" s="40"/>
    </row>
    <row r="1033" spans="1:6" ht="15.75">
      <c r="A1033" s="40"/>
      <c r="B1033" s="40"/>
      <c r="C1033" s="40"/>
      <c r="E1033" s="40"/>
      <c r="F1033" s="40"/>
    </row>
    <row r="1034" spans="1:6" ht="15.75">
      <c r="A1034" s="40"/>
      <c r="B1034" s="40"/>
      <c r="C1034" s="40"/>
      <c r="E1034" s="40"/>
      <c r="F1034" s="40"/>
    </row>
    <row r="1035" spans="1:6" ht="15.75">
      <c r="A1035" s="40"/>
      <c r="B1035" s="40"/>
      <c r="C1035" s="40"/>
      <c r="E1035" s="40"/>
      <c r="F1035" s="40"/>
    </row>
    <row r="1036" spans="1:6" ht="15.75">
      <c r="A1036" s="40"/>
      <c r="B1036" s="40"/>
      <c r="C1036" s="40"/>
      <c r="E1036" s="40"/>
      <c r="F1036" s="40"/>
    </row>
    <row r="1037" spans="1:6" ht="15.75">
      <c r="A1037" s="40"/>
      <c r="B1037" s="40"/>
      <c r="C1037" s="40"/>
      <c r="E1037" s="40"/>
      <c r="F1037" s="40"/>
    </row>
    <row r="1038" spans="1:6" ht="15.75">
      <c r="A1038" s="40"/>
      <c r="B1038" s="40"/>
      <c r="C1038" s="40"/>
      <c r="E1038" s="40"/>
      <c r="F1038" s="40"/>
    </row>
    <row r="1039" spans="1:6" ht="15.75">
      <c r="A1039" s="40"/>
      <c r="B1039" s="40"/>
      <c r="C1039" s="40"/>
      <c r="E1039" s="40"/>
      <c r="F1039" s="40"/>
    </row>
    <row r="1040" spans="1:6" ht="15.75">
      <c r="A1040" s="40"/>
      <c r="B1040" s="40"/>
      <c r="C1040" s="40"/>
      <c r="E1040" s="40"/>
      <c r="F1040" s="40"/>
    </row>
    <row r="1041" spans="1:6" ht="15.75">
      <c r="A1041" s="40"/>
      <c r="B1041" s="40"/>
      <c r="C1041" s="40"/>
      <c r="E1041" s="40"/>
      <c r="F1041" s="40"/>
    </row>
    <row r="1042" spans="1:6" ht="15.75">
      <c r="A1042" s="40"/>
      <c r="B1042" s="40"/>
      <c r="C1042" s="40"/>
      <c r="E1042" s="40"/>
      <c r="F1042" s="40"/>
    </row>
    <row r="1043" spans="1:6" ht="15.75">
      <c r="A1043" s="40"/>
      <c r="B1043" s="40"/>
      <c r="C1043" s="40"/>
      <c r="E1043" s="40"/>
      <c r="F1043" s="40"/>
    </row>
    <row r="1044" spans="1:6" ht="15.75">
      <c r="A1044" s="40"/>
      <c r="B1044" s="40"/>
      <c r="C1044" s="40"/>
      <c r="E1044" s="40"/>
      <c r="F1044" s="40"/>
    </row>
    <row r="1045" spans="1:6" ht="15.75">
      <c r="A1045" s="40"/>
      <c r="B1045" s="40"/>
      <c r="C1045" s="40"/>
      <c r="E1045" s="40"/>
      <c r="F1045" s="40"/>
    </row>
    <row r="1046" spans="1:6" ht="15.75">
      <c r="A1046" s="40"/>
      <c r="B1046" s="40"/>
      <c r="C1046" s="40"/>
      <c r="E1046" s="40"/>
      <c r="F1046" s="40"/>
    </row>
    <row r="1047" spans="1:6" ht="15.75">
      <c r="A1047" s="40"/>
      <c r="B1047" s="40"/>
      <c r="C1047" s="40"/>
      <c r="E1047" s="40"/>
      <c r="F1047" s="40"/>
    </row>
    <row r="1048" spans="1:6" ht="15.75">
      <c r="A1048" s="40"/>
      <c r="B1048" s="40"/>
      <c r="C1048" s="40"/>
      <c r="E1048" s="40"/>
      <c r="F1048" s="40"/>
    </row>
    <row r="1049" spans="1:6" ht="15.75">
      <c r="A1049" s="40"/>
      <c r="B1049" s="40"/>
      <c r="C1049" s="40"/>
      <c r="E1049" s="40"/>
      <c r="F1049" s="40"/>
    </row>
    <row r="1050" spans="1:6" ht="15.75">
      <c r="A1050" s="40"/>
      <c r="B1050" s="40"/>
      <c r="C1050" s="40"/>
      <c r="E1050" s="40"/>
      <c r="F1050" s="40"/>
    </row>
    <row r="1051" spans="1:6" ht="15.75">
      <c r="A1051" s="40"/>
      <c r="B1051" s="40"/>
      <c r="C1051" s="40"/>
      <c r="E1051" s="40"/>
      <c r="F1051" s="40"/>
    </row>
    <row r="1052" spans="1:6" ht="15.75">
      <c r="A1052" s="40"/>
      <c r="B1052" s="40"/>
      <c r="C1052" s="40"/>
      <c r="E1052" s="40"/>
      <c r="F1052" s="40"/>
    </row>
    <row r="1053" spans="1:6" ht="15.75">
      <c r="A1053" s="40"/>
      <c r="B1053" s="40"/>
      <c r="C1053" s="40"/>
      <c r="E1053" s="40"/>
      <c r="F1053" s="40"/>
    </row>
    <row r="1054" spans="1:6" ht="15.75">
      <c r="A1054" s="40"/>
      <c r="B1054" s="40"/>
      <c r="C1054" s="40"/>
      <c r="E1054" s="40"/>
      <c r="F1054" s="40"/>
    </row>
    <row r="1055" spans="1:6" ht="15.75">
      <c r="A1055" s="40"/>
      <c r="B1055" s="40"/>
      <c r="C1055" s="40"/>
      <c r="E1055" s="40"/>
      <c r="F1055" s="40"/>
    </row>
    <row r="1056" spans="1:6" ht="15.75">
      <c r="A1056" s="40"/>
      <c r="B1056" s="40"/>
      <c r="C1056" s="40"/>
      <c r="E1056" s="40"/>
      <c r="F1056" s="40"/>
    </row>
    <row r="1057" spans="1:6" ht="15.75">
      <c r="A1057" s="40"/>
      <c r="B1057" s="40"/>
      <c r="C1057" s="40"/>
      <c r="E1057" s="40"/>
      <c r="F1057" s="40"/>
    </row>
    <row r="1058" spans="1:6" ht="15.75">
      <c r="A1058" s="40"/>
      <c r="B1058" s="40"/>
      <c r="C1058" s="40"/>
      <c r="E1058" s="40"/>
      <c r="F1058" s="40"/>
    </row>
    <row r="1059" spans="1:6" ht="15.75">
      <c r="A1059" s="40"/>
      <c r="B1059" s="40"/>
      <c r="C1059" s="40"/>
      <c r="E1059" s="40"/>
      <c r="F1059" s="40"/>
    </row>
    <row r="1060" spans="1:6" ht="15.75">
      <c r="A1060" s="40"/>
      <c r="B1060" s="40"/>
      <c r="C1060" s="40"/>
      <c r="E1060" s="40"/>
      <c r="F1060" s="40"/>
    </row>
    <row r="1061" spans="1:6" ht="15.75">
      <c r="A1061" s="40"/>
      <c r="B1061" s="40"/>
      <c r="C1061" s="40"/>
      <c r="E1061" s="40"/>
      <c r="F1061" s="40"/>
    </row>
    <row r="1062" spans="1:6" ht="15.75">
      <c r="A1062" s="40"/>
      <c r="B1062" s="40"/>
      <c r="C1062" s="40"/>
      <c r="E1062" s="40"/>
      <c r="F1062" s="40"/>
    </row>
    <row r="1063" spans="1:6" ht="15.75">
      <c r="A1063" s="40"/>
      <c r="B1063" s="40"/>
      <c r="C1063" s="40"/>
      <c r="E1063" s="40"/>
      <c r="F1063" s="40"/>
    </row>
    <row r="1064" spans="1:6" ht="15.75">
      <c r="A1064" s="40"/>
      <c r="B1064" s="40"/>
      <c r="C1064" s="40"/>
      <c r="E1064" s="40"/>
      <c r="F1064" s="40"/>
    </row>
    <row r="1065" spans="1:6" ht="15.75">
      <c r="A1065" s="40"/>
      <c r="B1065" s="40"/>
      <c r="C1065" s="40"/>
      <c r="E1065" s="40"/>
      <c r="F1065" s="40"/>
    </row>
    <row r="1066" spans="1:6" ht="15.75">
      <c r="A1066" s="40"/>
      <c r="B1066" s="40"/>
      <c r="C1066" s="40"/>
      <c r="E1066" s="40"/>
      <c r="F1066" s="40"/>
    </row>
    <row r="1067" spans="1:6" ht="15.75">
      <c r="A1067" s="40"/>
      <c r="B1067" s="40"/>
      <c r="C1067" s="40"/>
      <c r="E1067" s="40"/>
      <c r="F1067" s="40"/>
    </row>
    <row r="1068" spans="1:6" ht="15.75">
      <c r="A1068" s="40"/>
      <c r="B1068" s="40"/>
      <c r="C1068" s="40"/>
      <c r="E1068" s="40"/>
      <c r="F1068" s="40"/>
    </row>
    <row r="1069" spans="1:6" ht="15.75">
      <c r="A1069" s="40"/>
      <c r="B1069" s="40"/>
      <c r="C1069" s="40"/>
      <c r="E1069" s="40"/>
      <c r="F1069" s="40"/>
    </row>
    <row r="1070" spans="1:6" ht="15.75">
      <c r="A1070" s="40"/>
      <c r="B1070" s="40"/>
      <c r="C1070" s="40"/>
      <c r="E1070" s="40"/>
      <c r="F1070" s="40"/>
    </row>
    <row r="1071" spans="1:6" ht="15.75">
      <c r="A1071" s="40"/>
      <c r="B1071" s="40"/>
      <c r="C1071" s="40"/>
      <c r="E1071" s="40"/>
      <c r="F1071" s="40"/>
    </row>
    <row r="1072" spans="1:6" ht="15.75">
      <c r="A1072" s="40"/>
      <c r="B1072" s="40"/>
      <c r="C1072" s="40"/>
      <c r="E1072" s="40"/>
      <c r="F1072" s="40"/>
    </row>
    <row r="1073" spans="1:6" ht="15.75">
      <c r="A1073" s="40"/>
      <c r="B1073" s="40"/>
      <c r="C1073" s="40"/>
      <c r="E1073" s="40"/>
      <c r="F1073" s="40"/>
    </row>
    <row r="1074" spans="1:6" ht="15.75">
      <c r="A1074" s="40"/>
      <c r="B1074" s="40"/>
      <c r="C1074" s="40"/>
      <c r="E1074" s="40"/>
      <c r="F1074" s="40"/>
    </row>
    <row r="1075" spans="1:6" ht="15.75">
      <c r="A1075" s="40"/>
      <c r="B1075" s="40"/>
      <c r="C1075" s="40"/>
      <c r="E1075" s="40"/>
      <c r="F1075" s="40"/>
    </row>
    <row r="1076" spans="1:6" ht="15.75">
      <c r="A1076" s="40"/>
      <c r="B1076" s="40"/>
      <c r="C1076" s="40"/>
      <c r="E1076" s="40"/>
      <c r="F1076" s="40"/>
    </row>
    <row r="1077" spans="1:6" ht="15.75">
      <c r="A1077" s="40"/>
      <c r="B1077" s="40"/>
      <c r="C1077" s="40"/>
      <c r="E1077" s="40"/>
      <c r="F1077" s="40"/>
    </row>
    <row r="1078" spans="1:6" ht="15.75">
      <c r="A1078" s="40"/>
      <c r="B1078" s="40"/>
      <c r="C1078" s="40"/>
      <c r="E1078" s="40"/>
      <c r="F1078" s="40"/>
    </row>
    <row r="1079" spans="1:6" ht="15.75">
      <c r="A1079" s="40"/>
      <c r="B1079" s="40"/>
      <c r="C1079" s="40"/>
      <c r="E1079" s="40"/>
      <c r="F1079" s="40"/>
    </row>
    <row r="1080" spans="1:6" ht="15.75">
      <c r="A1080" s="40"/>
      <c r="B1080" s="40"/>
      <c r="C1080" s="40"/>
      <c r="E1080" s="40"/>
      <c r="F1080" s="40"/>
    </row>
    <row r="1081" spans="1:6" ht="15.75">
      <c r="A1081" s="40"/>
      <c r="B1081" s="40"/>
      <c r="C1081" s="40"/>
      <c r="E1081" s="40"/>
      <c r="F1081" s="40"/>
    </row>
    <row r="1082" spans="1:6" ht="15.75">
      <c r="A1082" s="40"/>
      <c r="B1082" s="40"/>
      <c r="C1082" s="40"/>
      <c r="E1082" s="40"/>
      <c r="F1082" s="40"/>
    </row>
    <row r="1083" spans="1:6" ht="15.75">
      <c r="A1083" s="40"/>
      <c r="B1083" s="40"/>
      <c r="C1083" s="40"/>
      <c r="E1083" s="40"/>
      <c r="F1083" s="40"/>
    </row>
    <row r="1084" spans="1:6" ht="15.75">
      <c r="A1084" s="40"/>
      <c r="B1084" s="40"/>
      <c r="C1084" s="40"/>
      <c r="E1084" s="40"/>
      <c r="F1084" s="40"/>
    </row>
    <row r="1085" spans="1:6" ht="15.75">
      <c r="A1085" s="40"/>
      <c r="B1085" s="40"/>
      <c r="C1085" s="40"/>
      <c r="E1085" s="40"/>
      <c r="F1085" s="40"/>
    </row>
    <row r="1086" spans="1:6" ht="15.75">
      <c r="A1086" s="40"/>
      <c r="B1086" s="40"/>
      <c r="C1086" s="40"/>
      <c r="E1086" s="40"/>
      <c r="F1086" s="40"/>
    </row>
    <row r="1087" spans="1:6" ht="15.75">
      <c r="A1087" s="40"/>
      <c r="B1087" s="40"/>
      <c r="C1087" s="40"/>
      <c r="E1087" s="40"/>
      <c r="F1087" s="40"/>
    </row>
    <row r="1088" spans="1:6" ht="15.75">
      <c r="A1088" s="40"/>
      <c r="B1088" s="40"/>
      <c r="C1088" s="40"/>
      <c r="E1088" s="40"/>
      <c r="F1088" s="40"/>
    </row>
    <row r="1089" spans="1:6" ht="15.75">
      <c r="A1089" s="40"/>
      <c r="B1089" s="40"/>
      <c r="C1089" s="40"/>
      <c r="E1089" s="40"/>
      <c r="F1089" s="40"/>
    </row>
    <row r="1090" spans="1:6" ht="15.75">
      <c r="A1090" s="40"/>
      <c r="B1090" s="40"/>
      <c r="C1090" s="40"/>
      <c r="E1090" s="40"/>
      <c r="F1090" s="40"/>
    </row>
    <row r="1091" spans="1:6" ht="15.75">
      <c r="A1091" s="40"/>
      <c r="B1091" s="40"/>
      <c r="C1091" s="40"/>
      <c r="E1091" s="40"/>
      <c r="F1091" s="40"/>
    </row>
    <row r="1092" spans="1:6" ht="15.75">
      <c r="A1092" s="40"/>
      <c r="B1092" s="40"/>
      <c r="C1092" s="40"/>
      <c r="E1092" s="40"/>
      <c r="F1092" s="40"/>
    </row>
    <row r="1093" spans="1:6" ht="15.75">
      <c r="A1093" s="40"/>
      <c r="B1093" s="40"/>
      <c r="C1093" s="40"/>
      <c r="E1093" s="40"/>
      <c r="F1093" s="40"/>
    </row>
    <row r="1094" spans="1:6" ht="15.75">
      <c r="A1094" s="40"/>
      <c r="B1094" s="40"/>
      <c r="C1094" s="40"/>
      <c r="E1094" s="40"/>
      <c r="F1094" s="40"/>
    </row>
    <row r="1095" spans="1:6" ht="15.75">
      <c r="A1095" s="40"/>
      <c r="B1095" s="40"/>
      <c r="C1095" s="40"/>
      <c r="E1095" s="40"/>
      <c r="F1095" s="40"/>
    </row>
    <row r="1096" spans="1:6" ht="15.75">
      <c r="A1096" s="40"/>
      <c r="B1096" s="40"/>
      <c r="C1096" s="40"/>
      <c r="E1096" s="40"/>
      <c r="F1096" s="40"/>
    </row>
    <row r="1097" spans="1:6" ht="15.75">
      <c r="A1097" s="40"/>
      <c r="B1097" s="40"/>
      <c r="C1097" s="40"/>
      <c r="E1097" s="40"/>
      <c r="F1097" s="40"/>
    </row>
    <row r="1098" spans="1:6" ht="15.75">
      <c r="A1098" s="40"/>
      <c r="B1098" s="40"/>
      <c r="C1098" s="40"/>
      <c r="E1098" s="40"/>
      <c r="F1098" s="40"/>
    </row>
    <row r="1099" spans="1:6" ht="15.75">
      <c r="A1099" s="40"/>
      <c r="B1099" s="40"/>
      <c r="C1099" s="40"/>
      <c r="E1099" s="40"/>
      <c r="F1099" s="40"/>
    </row>
    <row r="1100" spans="1:6" ht="15.75">
      <c r="A1100" s="40"/>
      <c r="B1100" s="40"/>
      <c r="C1100" s="40"/>
      <c r="E1100" s="40"/>
      <c r="F1100" s="40"/>
    </row>
    <row r="1101" spans="1:6" ht="15.75">
      <c r="A1101" s="40"/>
      <c r="B1101" s="40"/>
      <c r="C1101" s="40"/>
      <c r="E1101" s="40"/>
      <c r="F1101" s="40"/>
    </row>
    <row r="1102" spans="1:6" ht="15.75">
      <c r="A1102" s="40"/>
      <c r="B1102" s="40"/>
      <c r="C1102" s="40"/>
      <c r="E1102" s="40"/>
      <c r="F1102" s="40"/>
    </row>
    <row r="1103" spans="1:6" ht="15.75">
      <c r="A1103" s="40"/>
      <c r="B1103" s="40"/>
      <c r="C1103" s="40"/>
      <c r="E1103" s="40"/>
      <c r="F1103" s="40"/>
    </row>
    <row r="1104" spans="1:6" ht="15.75">
      <c r="A1104" s="40"/>
      <c r="B1104" s="40"/>
      <c r="C1104" s="40"/>
      <c r="E1104" s="40"/>
      <c r="F1104" s="40"/>
    </row>
    <row r="1105" spans="1:6" ht="15.75">
      <c r="A1105" s="40"/>
      <c r="B1105" s="40"/>
      <c r="C1105" s="40"/>
      <c r="E1105" s="40"/>
      <c r="F1105" s="40"/>
    </row>
    <row r="1106" spans="1:6" ht="15.75">
      <c r="A1106" s="40"/>
      <c r="B1106" s="40"/>
      <c r="C1106" s="40"/>
      <c r="E1106" s="40"/>
      <c r="F1106" s="40"/>
    </row>
    <row r="1107" spans="1:6" ht="15.75">
      <c r="A1107" s="40"/>
      <c r="B1107" s="40"/>
      <c r="C1107" s="40"/>
      <c r="E1107" s="40"/>
      <c r="F1107" s="40"/>
    </row>
    <row r="1108" spans="1:6" ht="15.75">
      <c r="A1108" s="40"/>
      <c r="B1108" s="40"/>
      <c r="C1108" s="40"/>
      <c r="E1108" s="40"/>
      <c r="F1108" s="40"/>
    </row>
    <row r="1109" spans="1:6" ht="15.75">
      <c r="A1109" s="40"/>
      <c r="B1109" s="40"/>
      <c r="C1109" s="40"/>
      <c r="E1109" s="40"/>
      <c r="F1109" s="40"/>
    </row>
    <row r="1110" spans="1:6" ht="15.75">
      <c r="A1110" s="40"/>
      <c r="B1110" s="40"/>
      <c r="C1110" s="40"/>
      <c r="E1110" s="40"/>
      <c r="F1110" s="40"/>
    </row>
    <row r="1111" spans="1:6" ht="15.75">
      <c r="A1111" s="40"/>
      <c r="B1111" s="40"/>
      <c r="C1111" s="40"/>
      <c r="E1111" s="40"/>
      <c r="F1111" s="40"/>
    </row>
    <row r="1112" spans="1:6" ht="15.75">
      <c r="A1112" s="40"/>
      <c r="B1112" s="40"/>
      <c r="C1112" s="40"/>
      <c r="E1112" s="40"/>
      <c r="F1112" s="40"/>
    </row>
    <row r="1113" spans="1:6" ht="15.75">
      <c r="A1113" s="40"/>
      <c r="B1113" s="40"/>
      <c r="C1113" s="40"/>
      <c r="E1113" s="40"/>
      <c r="F1113" s="40"/>
    </row>
    <row r="1114" spans="1:6" ht="15.75">
      <c r="A1114" s="40"/>
      <c r="B1114" s="40"/>
      <c r="C1114" s="40"/>
      <c r="E1114" s="40"/>
      <c r="F1114" s="40"/>
    </row>
    <row r="1115" spans="1:6" ht="15.75">
      <c r="A1115" s="40"/>
      <c r="B1115" s="40"/>
      <c r="C1115" s="40"/>
      <c r="E1115" s="40"/>
      <c r="F1115" s="40"/>
    </row>
    <row r="1116" spans="1:6" ht="15.75">
      <c r="A1116" s="40"/>
      <c r="B1116" s="40"/>
      <c r="C1116" s="40"/>
      <c r="E1116" s="40"/>
      <c r="F1116" s="40"/>
    </row>
    <row r="1117" spans="1:6" ht="15.75">
      <c r="A1117" s="40"/>
      <c r="B1117" s="40"/>
      <c r="C1117" s="40"/>
      <c r="E1117" s="40"/>
      <c r="F1117" s="40"/>
    </row>
    <row r="1118" spans="1:6" ht="15.75">
      <c r="A1118" s="40"/>
      <c r="B1118" s="40"/>
      <c r="C1118" s="40"/>
      <c r="E1118" s="40"/>
      <c r="F1118" s="40"/>
    </row>
    <row r="1119" spans="1:6" ht="15.75">
      <c r="A1119" s="40"/>
      <c r="B1119" s="40"/>
      <c r="C1119" s="40"/>
      <c r="E1119" s="40"/>
      <c r="F1119" s="40"/>
    </row>
    <row r="1120" spans="1:6" ht="15.75">
      <c r="A1120" s="40"/>
      <c r="B1120" s="40"/>
      <c r="C1120" s="40"/>
      <c r="E1120" s="40"/>
      <c r="F1120" s="40"/>
    </row>
    <row r="1121" spans="1:6" ht="15.75">
      <c r="A1121" s="40"/>
      <c r="B1121" s="40"/>
      <c r="C1121" s="40"/>
      <c r="E1121" s="40"/>
      <c r="F1121" s="40"/>
    </row>
    <row r="1122" spans="1:6" ht="15.75">
      <c r="A1122" s="40"/>
      <c r="B1122" s="40"/>
      <c r="C1122" s="40"/>
      <c r="E1122" s="40"/>
      <c r="F1122" s="40"/>
    </row>
    <row r="1123" spans="1:6" ht="15.75">
      <c r="A1123" s="40"/>
      <c r="B1123" s="40"/>
      <c r="C1123" s="40"/>
      <c r="E1123" s="40"/>
      <c r="F1123" s="40"/>
    </row>
    <row r="1124" spans="1:6" ht="15.75">
      <c r="A1124" s="40"/>
      <c r="B1124" s="40"/>
      <c r="C1124" s="40"/>
      <c r="E1124" s="40"/>
      <c r="F1124" s="40"/>
    </row>
    <row r="1125" spans="1:6" ht="15.75">
      <c r="A1125" s="40"/>
      <c r="B1125" s="40"/>
      <c r="C1125" s="40"/>
      <c r="E1125" s="40"/>
      <c r="F1125" s="40"/>
    </row>
    <row r="1126" spans="1:6" ht="15.75">
      <c r="A1126" s="40"/>
      <c r="B1126" s="40"/>
      <c r="C1126" s="40"/>
      <c r="E1126" s="40"/>
      <c r="F1126" s="40"/>
    </row>
    <row r="1127" spans="1:6" ht="15.75">
      <c r="A1127" s="40"/>
      <c r="B1127" s="40"/>
      <c r="C1127" s="40"/>
      <c r="E1127" s="40"/>
      <c r="F1127" s="40"/>
    </row>
    <row r="1128" spans="1:6" ht="15.75">
      <c r="A1128" s="40"/>
      <c r="B1128" s="40"/>
      <c r="C1128" s="40"/>
      <c r="E1128" s="40"/>
      <c r="F1128" s="40"/>
    </row>
    <row r="1129" spans="1:6" ht="15.75">
      <c r="A1129" s="40"/>
      <c r="B1129" s="40"/>
      <c r="C1129" s="40"/>
      <c r="E1129" s="40"/>
      <c r="F1129" s="40"/>
    </row>
    <row r="1130" spans="1:6" ht="15.75">
      <c r="A1130" s="40"/>
      <c r="B1130" s="40"/>
      <c r="C1130" s="40"/>
      <c r="E1130" s="40"/>
      <c r="F1130" s="40"/>
    </row>
    <row r="1131" spans="1:6" ht="15.75">
      <c r="A1131" s="40"/>
      <c r="B1131" s="40"/>
      <c r="C1131" s="40"/>
      <c r="E1131" s="40"/>
      <c r="F1131" s="40"/>
    </row>
    <row r="1132" spans="1:6" ht="15.75">
      <c r="A1132" s="40"/>
      <c r="B1132" s="40"/>
      <c r="C1132" s="40"/>
      <c r="E1132" s="40"/>
      <c r="F1132" s="40"/>
    </row>
    <row r="1133" spans="1:6" ht="15.75">
      <c r="A1133" s="40"/>
      <c r="B1133" s="40"/>
      <c r="C1133" s="40"/>
      <c r="E1133" s="40"/>
      <c r="F1133" s="40"/>
    </row>
    <row r="1134" spans="1:6" ht="15.75">
      <c r="A1134" s="40"/>
      <c r="B1134" s="40"/>
      <c r="C1134" s="40"/>
      <c r="E1134" s="40"/>
      <c r="F1134" s="40"/>
    </row>
    <row r="1135" spans="1:6" ht="15.75">
      <c r="A1135" s="40"/>
      <c r="B1135" s="40"/>
      <c r="C1135" s="40"/>
      <c r="E1135" s="40"/>
      <c r="F1135" s="40"/>
    </row>
    <row r="1136" spans="1:6" ht="15.75">
      <c r="A1136" s="40"/>
      <c r="B1136" s="40"/>
      <c r="C1136" s="40"/>
      <c r="E1136" s="40"/>
      <c r="F1136" s="40"/>
    </row>
    <row r="1137" spans="1:6" ht="15.75">
      <c r="A1137" s="40"/>
      <c r="B1137" s="40"/>
      <c r="C1137" s="40"/>
      <c r="E1137" s="40"/>
      <c r="F1137" s="40"/>
    </row>
    <row r="1138" spans="1:6" ht="15.75">
      <c r="A1138" s="40"/>
      <c r="B1138" s="40"/>
      <c r="C1138" s="40"/>
      <c r="E1138" s="40"/>
      <c r="F1138" s="40"/>
    </row>
    <row r="1139" spans="1:6" ht="15.75">
      <c r="A1139" s="40"/>
      <c r="B1139" s="40"/>
      <c r="C1139" s="40"/>
      <c r="E1139" s="40"/>
      <c r="F1139" s="40"/>
    </row>
    <row r="1140" spans="1:6" ht="15.75">
      <c r="A1140" s="40"/>
      <c r="B1140" s="40"/>
      <c r="C1140" s="40"/>
      <c r="E1140" s="40"/>
      <c r="F1140" s="40"/>
    </row>
    <row r="1141" spans="1:6" ht="15.75">
      <c r="A1141" s="40"/>
      <c r="B1141" s="40"/>
      <c r="C1141" s="40"/>
      <c r="E1141" s="40"/>
      <c r="F1141" s="40"/>
    </row>
    <row r="1142" spans="1:6" ht="15.75">
      <c r="A1142" s="40"/>
      <c r="B1142" s="40"/>
      <c r="C1142" s="40"/>
      <c r="E1142" s="40"/>
      <c r="F1142" s="40"/>
    </row>
    <row r="1143" spans="1:6" ht="15.75">
      <c r="A1143" s="40"/>
      <c r="B1143" s="40"/>
      <c r="C1143" s="40"/>
      <c r="E1143" s="40"/>
      <c r="F1143" s="40"/>
    </row>
    <row r="1144" spans="1:6" ht="15.75">
      <c r="A1144" s="40"/>
      <c r="B1144" s="40"/>
      <c r="C1144" s="40"/>
      <c r="E1144" s="40"/>
      <c r="F1144" s="40"/>
    </row>
    <row r="1145" spans="1:6" ht="15.75">
      <c r="A1145" s="40"/>
      <c r="B1145" s="40"/>
      <c r="C1145" s="40"/>
      <c r="E1145" s="40"/>
      <c r="F1145" s="40"/>
    </row>
    <row r="1146" spans="1:6" ht="15.75">
      <c r="A1146" s="40"/>
      <c r="B1146" s="40"/>
      <c r="C1146" s="40"/>
      <c r="E1146" s="40"/>
      <c r="F1146" s="40"/>
    </row>
    <row r="1147" spans="1:6" ht="15.75">
      <c r="A1147" s="40"/>
      <c r="B1147" s="40"/>
      <c r="C1147" s="40"/>
      <c r="E1147" s="40"/>
      <c r="F1147" s="40"/>
    </row>
    <row r="1148" spans="1:6" ht="15.75">
      <c r="A1148" s="40"/>
      <c r="B1148" s="40"/>
      <c r="C1148" s="40"/>
      <c r="E1148" s="40"/>
      <c r="F1148" s="40"/>
    </row>
    <row r="1149" spans="1:6" ht="15.75">
      <c r="A1149" s="40"/>
      <c r="B1149" s="40"/>
      <c r="C1149" s="40"/>
      <c r="E1149" s="40"/>
      <c r="F1149" s="40"/>
    </row>
    <row r="1150" spans="1:6" ht="15.75">
      <c r="A1150" s="40"/>
      <c r="B1150" s="40"/>
      <c r="C1150" s="40"/>
      <c r="E1150" s="40"/>
      <c r="F1150" s="40"/>
    </row>
    <row r="1151" spans="1:6" ht="15.75">
      <c r="A1151" s="40"/>
      <c r="B1151" s="40"/>
      <c r="C1151" s="40"/>
      <c r="E1151" s="40"/>
      <c r="F1151" s="40"/>
    </row>
    <row r="1152" spans="1:6" ht="15.75">
      <c r="A1152" s="40"/>
      <c r="B1152" s="40"/>
      <c r="C1152" s="40"/>
      <c r="E1152" s="40"/>
      <c r="F1152" s="40"/>
    </row>
    <row r="1153" spans="1:6" ht="15.75">
      <c r="A1153" s="40"/>
      <c r="B1153" s="40"/>
      <c r="C1153" s="40"/>
      <c r="E1153" s="40"/>
      <c r="F1153" s="40"/>
    </row>
    <row r="1154" spans="1:6" ht="15.75">
      <c r="A1154" s="40"/>
      <c r="B1154" s="40"/>
      <c r="C1154" s="40"/>
      <c r="E1154" s="40"/>
      <c r="F1154" s="40"/>
    </row>
    <row r="1155" spans="1:6" ht="15.75">
      <c r="A1155" s="40"/>
      <c r="B1155" s="40"/>
      <c r="C1155" s="40"/>
      <c r="E1155" s="40"/>
      <c r="F1155" s="40"/>
    </row>
    <row r="1156" spans="1:6" ht="15.75">
      <c r="A1156" s="40"/>
      <c r="B1156" s="40"/>
      <c r="C1156" s="40"/>
      <c r="E1156" s="40"/>
      <c r="F1156" s="40"/>
    </row>
    <row r="1157" spans="1:6" ht="15.75">
      <c r="A1157" s="40"/>
      <c r="B1157" s="40"/>
      <c r="C1157" s="40"/>
      <c r="E1157" s="40"/>
      <c r="F1157" s="40"/>
    </row>
    <row r="1158" spans="1:6" ht="15.75">
      <c r="A1158" s="40"/>
      <c r="B1158" s="40"/>
      <c r="C1158" s="40"/>
      <c r="E1158" s="40"/>
      <c r="F1158" s="40"/>
    </row>
    <row r="1159" spans="1:6" ht="15.75">
      <c r="A1159" s="40"/>
      <c r="B1159" s="40"/>
      <c r="C1159" s="40"/>
      <c r="E1159" s="40"/>
      <c r="F1159" s="40"/>
    </row>
    <row r="1160" spans="1:6" ht="15.75">
      <c r="A1160" s="40"/>
      <c r="B1160" s="40"/>
      <c r="C1160" s="40"/>
      <c r="E1160" s="40"/>
      <c r="F1160" s="40"/>
    </row>
    <row r="1161" spans="1:6" ht="15.75">
      <c r="A1161" s="40"/>
      <c r="B1161" s="40"/>
      <c r="C1161" s="40"/>
      <c r="E1161" s="40"/>
      <c r="F1161" s="40"/>
    </row>
    <row r="1162" spans="1:6" ht="15.75">
      <c r="A1162" s="40"/>
      <c r="B1162" s="40"/>
      <c r="C1162" s="40"/>
      <c r="E1162" s="40"/>
      <c r="F1162" s="40"/>
    </row>
    <row r="1163" spans="1:6" ht="15.75">
      <c r="A1163" s="40"/>
      <c r="B1163" s="40"/>
      <c r="C1163" s="40"/>
      <c r="E1163" s="40"/>
      <c r="F1163" s="40"/>
    </row>
    <row r="1164" spans="1:6" ht="15.75">
      <c r="A1164" s="40"/>
      <c r="B1164" s="40"/>
      <c r="C1164" s="40"/>
      <c r="E1164" s="40"/>
      <c r="F1164" s="40"/>
    </row>
    <row r="1165" spans="1:6" ht="15.75">
      <c r="A1165" s="40"/>
      <c r="B1165" s="40"/>
      <c r="C1165" s="40"/>
      <c r="E1165" s="40"/>
      <c r="F1165" s="40"/>
    </row>
    <row r="1166" spans="1:6" ht="15.75">
      <c r="A1166" s="40"/>
      <c r="B1166" s="40"/>
      <c r="C1166" s="40"/>
      <c r="E1166" s="40"/>
      <c r="F1166" s="40"/>
    </row>
    <row r="1167" spans="1:6" ht="15.75">
      <c r="A1167" s="40"/>
      <c r="B1167" s="40"/>
      <c r="C1167" s="40"/>
      <c r="E1167" s="40"/>
      <c r="F1167" s="40"/>
    </row>
    <row r="1168" spans="1:6" ht="15.75">
      <c r="A1168" s="40"/>
      <c r="B1168" s="40"/>
      <c r="C1168" s="40"/>
      <c r="E1168" s="40"/>
      <c r="F1168" s="40"/>
    </row>
    <row r="1169" spans="1:6" ht="15.75">
      <c r="A1169" s="40"/>
      <c r="B1169" s="40"/>
      <c r="C1169" s="40"/>
      <c r="E1169" s="40"/>
      <c r="F1169" s="40"/>
    </row>
    <row r="1170" spans="1:6" ht="15.75">
      <c r="A1170" s="40"/>
      <c r="B1170" s="40"/>
      <c r="C1170" s="40"/>
      <c r="E1170" s="40"/>
      <c r="F1170" s="40"/>
    </row>
    <row r="1171" spans="1:6" ht="15.75">
      <c r="A1171" s="40"/>
      <c r="B1171" s="40"/>
      <c r="C1171" s="40"/>
      <c r="E1171" s="40"/>
      <c r="F1171" s="40"/>
    </row>
    <row r="1172" spans="1:6" ht="15.75">
      <c r="A1172" s="40"/>
      <c r="B1172" s="40"/>
      <c r="C1172" s="40"/>
      <c r="E1172" s="40"/>
      <c r="F1172" s="40"/>
    </row>
    <row r="1173" spans="1:6" ht="15.75">
      <c r="A1173" s="40"/>
      <c r="B1173" s="40"/>
      <c r="C1173" s="40"/>
      <c r="E1173" s="40"/>
      <c r="F1173" s="40"/>
    </row>
    <row r="1174" spans="1:6" ht="15.75">
      <c r="A1174" s="40"/>
      <c r="B1174" s="40"/>
      <c r="C1174" s="40"/>
      <c r="E1174" s="40"/>
      <c r="F1174" s="40"/>
    </row>
    <row r="1175" spans="1:6" ht="15.75">
      <c r="A1175" s="40"/>
      <c r="B1175" s="40"/>
      <c r="C1175" s="40"/>
      <c r="E1175" s="40"/>
      <c r="F1175" s="40"/>
    </row>
    <row r="1176" spans="1:6" ht="15.75">
      <c r="A1176" s="40"/>
      <c r="B1176" s="40"/>
      <c r="C1176" s="40"/>
      <c r="E1176" s="40"/>
      <c r="F1176" s="40"/>
    </row>
    <row r="1177" spans="1:6" ht="15.75">
      <c r="A1177" s="40"/>
      <c r="B1177" s="40"/>
      <c r="C1177" s="40"/>
      <c r="E1177" s="40"/>
      <c r="F1177" s="40"/>
    </row>
    <row r="1178" spans="1:6" ht="15.75">
      <c r="A1178" s="40"/>
      <c r="B1178" s="40"/>
      <c r="C1178" s="40"/>
      <c r="E1178" s="40"/>
      <c r="F1178" s="40"/>
    </row>
    <row r="1179" spans="1:6" ht="15.75">
      <c r="A1179" s="40"/>
      <c r="B1179" s="40"/>
      <c r="C1179" s="40"/>
      <c r="E1179" s="40"/>
      <c r="F1179" s="40"/>
    </row>
    <row r="1180" spans="1:6" ht="15.75">
      <c r="A1180" s="40"/>
      <c r="B1180" s="40"/>
      <c r="C1180" s="40"/>
      <c r="E1180" s="40"/>
      <c r="F1180" s="40"/>
    </row>
    <row r="1181" spans="1:6" ht="15.75">
      <c r="A1181" s="40"/>
      <c r="B1181" s="40"/>
      <c r="C1181" s="40"/>
      <c r="E1181" s="40"/>
      <c r="F1181" s="40"/>
    </row>
    <row r="1182" spans="1:6" ht="15.75">
      <c r="A1182" s="40"/>
      <c r="B1182" s="40"/>
      <c r="C1182" s="40"/>
      <c r="E1182" s="40"/>
      <c r="F1182" s="40"/>
    </row>
    <row r="1183" spans="1:6" ht="15.75">
      <c r="A1183" s="40"/>
      <c r="B1183" s="40"/>
      <c r="C1183" s="40"/>
      <c r="E1183" s="40"/>
      <c r="F1183" s="40"/>
    </row>
    <row r="1184" spans="1:6" ht="15.75">
      <c r="A1184" s="40"/>
      <c r="B1184" s="40"/>
      <c r="C1184" s="40"/>
      <c r="E1184" s="40"/>
      <c r="F1184" s="40"/>
    </row>
    <row r="1185" spans="1:6" ht="15.75">
      <c r="A1185" s="40"/>
      <c r="B1185" s="40"/>
      <c r="C1185" s="40"/>
      <c r="E1185" s="40"/>
      <c r="F1185" s="40"/>
    </row>
    <row r="1186" spans="1:6" ht="15.75">
      <c r="A1186" s="40"/>
      <c r="B1186" s="40"/>
      <c r="C1186" s="40"/>
      <c r="E1186" s="40"/>
      <c r="F1186" s="40"/>
    </row>
    <row r="1187" spans="1:6" ht="15.75">
      <c r="A1187" s="40"/>
      <c r="B1187" s="40"/>
      <c r="C1187" s="40"/>
      <c r="E1187" s="40"/>
      <c r="F1187" s="40"/>
    </row>
    <row r="1188" spans="1:6" ht="15.75">
      <c r="A1188" s="40"/>
      <c r="B1188" s="40"/>
      <c r="C1188" s="40"/>
      <c r="E1188" s="40"/>
      <c r="F1188" s="40"/>
    </row>
    <row r="1189" spans="1:6" ht="15.75">
      <c r="A1189" s="40"/>
      <c r="B1189" s="40"/>
      <c r="C1189" s="40"/>
      <c r="E1189" s="40"/>
      <c r="F1189" s="40"/>
    </row>
    <row r="1190" spans="1:6" ht="15.75">
      <c r="A1190" s="40"/>
      <c r="B1190" s="40"/>
      <c r="C1190" s="40"/>
      <c r="E1190" s="40"/>
      <c r="F1190" s="40"/>
    </row>
    <row r="1191" spans="1:6" ht="15.75">
      <c r="A1191" s="40"/>
      <c r="B1191" s="40"/>
      <c r="C1191" s="40"/>
      <c r="E1191" s="40"/>
      <c r="F1191" s="40"/>
    </row>
    <row r="1192" spans="1:6" ht="15.75">
      <c r="A1192" s="40"/>
      <c r="B1192" s="40"/>
      <c r="C1192" s="40"/>
      <c r="E1192" s="40"/>
      <c r="F1192" s="40"/>
    </row>
    <row r="1193" spans="1:6" ht="15.75">
      <c r="A1193" s="40"/>
      <c r="B1193" s="40"/>
      <c r="C1193" s="40"/>
      <c r="E1193" s="40"/>
      <c r="F1193" s="40"/>
    </row>
    <row r="1194" spans="1:6" ht="15.75">
      <c r="A1194" s="40"/>
      <c r="B1194" s="40"/>
      <c r="C1194" s="40"/>
      <c r="E1194" s="40"/>
      <c r="F1194" s="40"/>
    </row>
    <row r="1195" spans="1:6" ht="15.75">
      <c r="A1195" s="40"/>
      <c r="B1195" s="40"/>
      <c r="C1195" s="40"/>
      <c r="E1195" s="40"/>
      <c r="F1195" s="40"/>
    </row>
    <row r="1196" spans="1:6" ht="15.75">
      <c r="A1196" s="40"/>
      <c r="B1196" s="40"/>
      <c r="C1196" s="40"/>
      <c r="E1196" s="40"/>
      <c r="F1196" s="40"/>
    </row>
    <row r="1197" spans="1:6" ht="15.75">
      <c r="A1197" s="40"/>
      <c r="B1197" s="40"/>
      <c r="C1197" s="40"/>
      <c r="E1197" s="40"/>
      <c r="F1197" s="40"/>
    </row>
    <row r="1198" spans="1:6" ht="15.75">
      <c r="A1198" s="40"/>
      <c r="B1198" s="40"/>
      <c r="C1198" s="40"/>
      <c r="E1198" s="40"/>
      <c r="F1198" s="40"/>
    </row>
    <row r="1199" spans="1:6" ht="15.75">
      <c r="A1199" s="40"/>
      <c r="B1199" s="40"/>
      <c r="C1199" s="40"/>
      <c r="E1199" s="40"/>
      <c r="F1199" s="40"/>
    </row>
    <row r="1200" spans="1:6" ht="15.75">
      <c r="A1200" s="40"/>
      <c r="B1200" s="40"/>
      <c r="C1200" s="40"/>
      <c r="E1200" s="40"/>
      <c r="F1200" s="40"/>
    </row>
    <row r="1201" spans="1:6" ht="15.75">
      <c r="A1201" s="40"/>
      <c r="B1201" s="40"/>
      <c r="C1201" s="40"/>
      <c r="E1201" s="40"/>
      <c r="F1201" s="40"/>
    </row>
    <row r="1202" spans="1:6" ht="15.75">
      <c r="A1202" s="40"/>
      <c r="B1202" s="40"/>
      <c r="C1202" s="40"/>
      <c r="E1202" s="40"/>
      <c r="F1202" s="40"/>
    </row>
    <row r="1203" spans="1:6" ht="15.75">
      <c r="A1203" s="40"/>
      <c r="B1203" s="40"/>
      <c r="C1203" s="40"/>
      <c r="E1203" s="40"/>
      <c r="F1203" s="40"/>
    </row>
    <row r="1204" spans="1:6" ht="15.75">
      <c r="A1204" s="40"/>
      <c r="B1204" s="40"/>
      <c r="C1204" s="40"/>
      <c r="E1204" s="40"/>
      <c r="F1204" s="40"/>
    </row>
    <row r="1205" spans="1:6" ht="15.75">
      <c r="A1205" s="40"/>
      <c r="B1205" s="40"/>
      <c r="C1205" s="40"/>
      <c r="E1205" s="40"/>
      <c r="F1205" s="40"/>
    </row>
    <row r="1206" spans="1:6" ht="15.75">
      <c r="A1206" s="40"/>
      <c r="B1206" s="40"/>
      <c r="C1206" s="40"/>
      <c r="E1206" s="40"/>
      <c r="F1206" s="40"/>
    </row>
    <row r="1207" spans="1:6" ht="15.75">
      <c r="A1207" s="40"/>
      <c r="B1207" s="40"/>
      <c r="C1207" s="40"/>
      <c r="E1207" s="40"/>
      <c r="F1207" s="40"/>
    </row>
    <row r="1208" spans="1:6" ht="15.75">
      <c r="A1208" s="40"/>
      <c r="B1208" s="40"/>
      <c r="C1208" s="40"/>
      <c r="E1208" s="40"/>
      <c r="F1208" s="40"/>
    </row>
    <row r="1209" spans="1:6" ht="15.75">
      <c r="A1209" s="40"/>
      <c r="B1209" s="40"/>
      <c r="C1209" s="40"/>
      <c r="E1209" s="40"/>
      <c r="F1209" s="40"/>
    </row>
    <row r="1210" spans="1:6" ht="15.75">
      <c r="A1210" s="40"/>
      <c r="B1210" s="40"/>
      <c r="C1210" s="40"/>
      <c r="E1210" s="40"/>
      <c r="F1210" s="40"/>
    </row>
    <row r="1211" spans="1:6" ht="15.75">
      <c r="A1211" s="40"/>
      <c r="B1211" s="40"/>
      <c r="C1211" s="40"/>
      <c r="E1211" s="40"/>
      <c r="F1211" s="40"/>
    </row>
    <row r="1212" spans="1:6" ht="15.75">
      <c r="A1212" s="40"/>
      <c r="B1212" s="40"/>
      <c r="C1212" s="40"/>
      <c r="E1212" s="40"/>
      <c r="F1212" s="40"/>
    </row>
    <row r="1213" spans="1:6" ht="15.75">
      <c r="A1213" s="40"/>
      <c r="B1213" s="40"/>
      <c r="C1213" s="40"/>
      <c r="E1213" s="40"/>
      <c r="F1213" s="40"/>
    </row>
    <row r="1214" spans="1:6" ht="15.75">
      <c r="A1214" s="40"/>
      <c r="B1214" s="40"/>
      <c r="C1214" s="40"/>
      <c r="E1214" s="40"/>
      <c r="F1214" s="40"/>
    </row>
    <row r="1215" spans="1:6" ht="15.75">
      <c r="A1215" s="40"/>
      <c r="B1215" s="40"/>
      <c r="C1215" s="40"/>
      <c r="E1215" s="40"/>
      <c r="F1215" s="40"/>
    </row>
    <row r="1216" spans="1:6" ht="15.75">
      <c r="A1216" s="40"/>
      <c r="B1216" s="40"/>
      <c r="C1216" s="40"/>
      <c r="E1216" s="40"/>
      <c r="F1216" s="40"/>
    </row>
    <row r="1217" spans="1:6" ht="15.75">
      <c r="A1217" s="40"/>
      <c r="B1217" s="40"/>
      <c r="C1217" s="40"/>
      <c r="E1217" s="40"/>
      <c r="F1217" s="40"/>
    </row>
    <row r="1218" spans="1:6" ht="15.75">
      <c r="A1218" s="40"/>
      <c r="B1218" s="40"/>
      <c r="C1218" s="40"/>
      <c r="E1218" s="40"/>
      <c r="F1218" s="40"/>
    </row>
    <row r="1219" spans="1:6" ht="15.75">
      <c r="A1219" s="40"/>
      <c r="B1219" s="40"/>
      <c r="C1219" s="40"/>
      <c r="E1219" s="40"/>
      <c r="F1219" s="40"/>
    </row>
    <row r="1220" spans="1:6" ht="15.75">
      <c r="A1220" s="40"/>
      <c r="B1220" s="40"/>
      <c r="C1220" s="40"/>
      <c r="E1220" s="40"/>
      <c r="F1220" s="40"/>
    </row>
    <row r="1221" spans="1:6" ht="15.75">
      <c r="A1221" s="40"/>
      <c r="B1221" s="40"/>
      <c r="C1221" s="40"/>
      <c r="E1221" s="40"/>
      <c r="F1221" s="40"/>
    </row>
    <row r="1222" spans="1:6" ht="15.75">
      <c r="A1222" s="40"/>
      <c r="B1222" s="40"/>
      <c r="C1222" s="40"/>
      <c r="E1222" s="40"/>
      <c r="F1222" s="40"/>
    </row>
    <row r="1223" spans="1:6" ht="15.75">
      <c r="A1223" s="40"/>
      <c r="B1223" s="40"/>
      <c r="C1223" s="40"/>
      <c r="E1223" s="40"/>
      <c r="F1223" s="40"/>
    </row>
    <row r="1224" spans="1:6" ht="15.75">
      <c r="A1224" s="40"/>
      <c r="B1224" s="40"/>
      <c r="C1224" s="40"/>
      <c r="E1224" s="40"/>
      <c r="F1224" s="40"/>
    </row>
    <row r="1225" spans="1:6" ht="15.75">
      <c r="A1225" s="40"/>
      <c r="B1225" s="40"/>
      <c r="C1225" s="40"/>
      <c r="E1225" s="40"/>
      <c r="F1225" s="40"/>
    </row>
    <row r="1226" spans="1:6" ht="15.75">
      <c r="A1226" s="40"/>
      <c r="B1226" s="40"/>
      <c r="C1226" s="40"/>
      <c r="E1226" s="40"/>
      <c r="F1226" s="40"/>
    </row>
    <row r="1227" spans="1:6" ht="15.75">
      <c r="A1227" s="40"/>
      <c r="B1227" s="40"/>
      <c r="C1227" s="40"/>
      <c r="E1227" s="40"/>
      <c r="F1227" s="40"/>
    </row>
    <row r="1228" spans="1:6" ht="15.75">
      <c r="A1228" s="40"/>
      <c r="B1228" s="40"/>
      <c r="C1228" s="40"/>
      <c r="E1228" s="40"/>
      <c r="F1228" s="40"/>
    </row>
    <row r="1229" spans="1:6" ht="15.75">
      <c r="A1229" s="40"/>
      <c r="B1229" s="40"/>
      <c r="C1229" s="40"/>
      <c r="E1229" s="40"/>
      <c r="F1229" s="40"/>
    </row>
    <row r="1230" spans="1:6" ht="15.75">
      <c r="A1230" s="40"/>
      <c r="B1230" s="40"/>
      <c r="C1230" s="40"/>
      <c r="E1230" s="40"/>
      <c r="F1230" s="40"/>
    </row>
    <row r="1231" spans="1:6" ht="15.75">
      <c r="A1231" s="40"/>
      <c r="B1231" s="40"/>
      <c r="C1231" s="40"/>
      <c r="E1231" s="40"/>
      <c r="F1231" s="40"/>
    </row>
    <row r="1232" spans="1:6" ht="15.75">
      <c r="A1232" s="40"/>
      <c r="B1232" s="40"/>
      <c r="C1232" s="40"/>
      <c r="E1232" s="40"/>
      <c r="F1232" s="40"/>
    </row>
    <row r="1233" spans="1:6" ht="15.75">
      <c r="A1233" s="40"/>
      <c r="B1233" s="40"/>
      <c r="C1233" s="40"/>
      <c r="E1233" s="40"/>
      <c r="F1233" s="40"/>
    </row>
    <row r="1234" spans="1:6" ht="15.75">
      <c r="A1234" s="40"/>
      <c r="B1234" s="40"/>
      <c r="C1234" s="40"/>
      <c r="E1234" s="40"/>
      <c r="F1234" s="40"/>
    </row>
    <row r="1235" spans="1:6" ht="15.75">
      <c r="A1235" s="40"/>
      <c r="B1235" s="40"/>
      <c r="C1235" s="40"/>
      <c r="E1235" s="40"/>
      <c r="F1235" s="40"/>
    </row>
    <row r="1236" spans="1:6" ht="15.75">
      <c r="A1236" s="40"/>
      <c r="B1236" s="40"/>
      <c r="C1236" s="40"/>
      <c r="E1236" s="40"/>
      <c r="F1236" s="40"/>
    </row>
    <row r="1237" spans="1:6" ht="15.75">
      <c r="A1237" s="40"/>
      <c r="B1237" s="40"/>
      <c r="C1237" s="40"/>
      <c r="E1237" s="40"/>
      <c r="F1237" s="40"/>
    </row>
    <row r="1238" spans="1:6" ht="15.75">
      <c r="A1238" s="40"/>
      <c r="B1238" s="40"/>
      <c r="C1238" s="40"/>
      <c r="E1238" s="40"/>
      <c r="F1238" s="40"/>
    </row>
    <row r="1239" spans="1:6" ht="15.75">
      <c r="A1239" s="40"/>
      <c r="B1239" s="40"/>
      <c r="C1239" s="40"/>
      <c r="E1239" s="40"/>
      <c r="F1239" s="40"/>
    </row>
    <row r="1240" spans="1:6" ht="15.75">
      <c r="A1240" s="40"/>
      <c r="B1240" s="40"/>
      <c r="C1240" s="40"/>
      <c r="E1240" s="40"/>
      <c r="F1240" s="40"/>
    </row>
    <row r="1241" spans="1:6" ht="15.75">
      <c r="A1241" s="40"/>
      <c r="B1241" s="40"/>
      <c r="C1241" s="40"/>
      <c r="E1241" s="40"/>
      <c r="F1241" s="40"/>
    </row>
    <row r="1242" spans="1:6" ht="15.75">
      <c r="A1242" s="40"/>
      <c r="B1242" s="40"/>
      <c r="C1242" s="40"/>
      <c r="E1242" s="40"/>
      <c r="F1242" s="40"/>
    </row>
    <row r="1243" spans="1:6" ht="15.75">
      <c r="A1243" s="40"/>
      <c r="B1243" s="40"/>
      <c r="C1243" s="40"/>
      <c r="E1243" s="40"/>
      <c r="F1243" s="40"/>
    </row>
    <row r="1244" spans="1:6" ht="15.75">
      <c r="A1244" s="40"/>
      <c r="B1244" s="40"/>
      <c r="C1244" s="40"/>
      <c r="E1244" s="40"/>
      <c r="F1244" s="40"/>
    </row>
    <row r="1245" spans="1:6" ht="15.75">
      <c r="A1245" s="40"/>
      <c r="B1245" s="40"/>
      <c r="C1245" s="40"/>
      <c r="E1245" s="40"/>
      <c r="F1245" s="40"/>
    </row>
    <row r="1246" spans="1:6" ht="15.75">
      <c r="A1246" s="40"/>
      <c r="B1246" s="40"/>
      <c r="C1246" s="40"/>
      <c r="E1246" s="40"/>
      <c r="F1246" s="40"/>
    </row>
    <row r="1247" spans="1:6" ht="15.75">
      <c r="A1247" s="40"/>
      <c r="B1247" s="40"/>
      <c r="C1247" s="40"/>
      <c r="E1247" s="40"/>
      <c r="F1247" s="40"/>
    </row>
    <row r="1248" spans="1:6" ht="15.75">
      <c r="A1248" s="40"/>
      <c r="B1248" s="40"/>
      <c r="C1248" s="40"/>
      <c r="E1248" s="40"/>
      <c r="F1248" s="40"/>
    </row>
    <row r="1249" spans="1:6" ht="15.75">
      <c r="A1249" s="40"/>
      <c r="B1249" s="40"/>
      <c r="C1249" s="40"/>
      <c r="E1249" s="40"/>
      <c r="F1249" s="40"/>
    </row>
    <row r="1250" spans="1:6" ht="15.75">
      <c r="A1250" s="40"/>
      <c r="B1250" s="40"/>
      <c r="C1250" s="40"/>
      <c r="E1250" s="40"/>
      <c r="F1250" s="40"/>
    </row>
    <row r="1251" spans="1:6" ht="15.75">
      <c r="A1251" s="40"/>
      <c r="B1251" s="40"/>
      <c r="C1251" s="40"/>
      <c r="E1251" s="40"/>
      <c r="F1251" s="40"/>
    </row>
    <row r="1252" spans="1:6" ht="15.75">
      <c r="A1252" s="40"/>
      <c r="B1252" s="40"/>
      <c r="C1252" s="40"/>
      <c r="E1252" s="40"/>
      <c r="F1252" s="40"/>
    </row>
    <row r="1253" spans="1:6" ht="15.75">
      <c r="A1253" s="40"/>
      <c r="B1253" s="40"/>
      <c r="C1253" s="40"/>
      <c r="E1253" s="40"/>
      <c r="F1253" s="40"/>
    </row>
    <row r="1254" spans="1:6" ht="15.75">
      <c r="A1254" s="40"/>
      <c r="B1254" s="40"/>
      <c r="C1254" s="40"/>
      <c r="E1254" s="40"/>
      <c r="F1254" s="40"/>
    </row>
    <row r="1255" spans="1:6" ht="15.75">
      <c r="A1255" s="40"/>
      <c r="B1255" s="40"/>
      <c r="C1255" s="40"/>
      <c r="E1255" s="40"/>
      <c r="F1255" s="40"/>
    </row>
    <row r="1256" spans="1:6" ht="15.75">
      <c r="A1256" s="40"/>
      <c r="B1256" s="40"/>
      <c r="C1256" s="40"/>
      <c r="E1256" s="40"/>
      <c r="F1256" s="40"/>
    </row>
    <row r="1257" spans="1:6" ht="15.75">
      <c r="A1257" s="40"/>
      <c r="B1257" s="40"/>
      <c r="C1257" s="40"/>
      <c r="E1257" s="40"/>
      <c r="F1257" s="40"/>
    </row>
    <row r="1258" spans="1:6" ht="15.75">
      <c r="A1258" s="40"/>
      <c r="B1258" s="40"/>
      <c r="C1258" s="40"/>
      <c r="E1258" s="40"/>
      <c r="F1258" s="40"/>
    </row>
    <row r="1259" spans="1:6" ht="15.75">
      <c r="A1259" s="40"/>
      <c r="B1259" s="40"/>
      <c r="C1259" s="40"/>
      <c r="E1259" s="40"/>
      <c r="F1259" s="40"/>
    </row>
    <row r="1260" spans="1:6" ht="15.75">
      <c r="A1260" s="40"/>
      <c r="B1260" s="40"/>
      <c r="C1260" s="40"/>
      <c r="E1260" s="40"/>
      <c r="F1260" s="40"/>
    </row>
    <row r="1261" spans="1:6" ht="15.75">
      <c r="A1261" s="40"/>
      <c r="B1261" s="40"/>
      <c r="C1261" s="40"/>
      <c r="E1261" s="40"/>
      <c r="F1261" s="40"/>
    </row>
    <row r="1262" spans="1:6" ht="15.75">
      <c r="A1262" s="40"/>
      <c r="B1262" s="40"/>
      <c r="C1262" s="40"/>
      <c r="E1262" s="40"/>
      <c r="F1262" s="40"/>
    </row>
    <row r="1263" spans="1:6" ht="15.75">
      <c r="A1263" s="40"/>
      <c r="B1263" s="40"/>
      <c r="C1263" s="40"/>
      <c r="E1263" s="40"/>
      <c r="F1263" s="40"/>
    </row>
    <row r="1264" spans="1:6" ht="15.75">
      <c r="A1264" s="40"/>
      <c r="B1264" s="40"/>
      <c r="C1264" s="40"/>
      <c r="E1264" s="40"/>
      <c r="F1264" s="40"/>
    </row>
    <row r="1265" spans="1:6" ht="15.75">
      <c r="A1265" s="40"/>
      <c r="B1265" s="40"/>
      <c r="C1265" s="40"/>
      <c r="E1265" s="40"/>
      <c r="F1265" s="40"/>
    </row>
    <row r="1266" spans="1:6" ht="15.75">
      <c r="A1266" s="40"/>
      <c r="B1266" s="40"/>
      <c r="C1266" s="40"/>
      <c r="E1266" s="40"/>
      <c r="F1266" s="40"/>
    </row>
    <row r="1267" spans="1:6" ht="15.75">
      <c r="A1267" s="40"/>
      <c r="B1267" s="40"/>
      <c r="C1267" s="40"/>
      <c r="E1267" s="40"/>
      <c r="F1267" s="40"/>
    </row>
    <row r="1268" spans="1:6" ht="15.75">
      <c r="A1268" s="40"/>
      <c r="B1268" s="40"/>
      <c r="C1268" s="40"/>
      <c r="E1268" s="40"/>
      <c r="F1268" s="40"/>
    </row>
    <row r="1269" spans="1:6" ht="15.75">
      <c r="A1269" s="40"/>
      <c r="B1269" s="40"/>
      <c r="C1269" s="40"/>
      <c r="E1269" s="40"/>
      <c r="F1269" s="40"/>
    </row>
    <row r="1270" spans="1:6" ht="15.75">
      <c r="A1270" s="40"/>
      <c r="B1270" s="40"/>
      <c r="C1270" s="40"/>
      <c r="E1270" s="40"/>
      <c r="F1270" s="40"/>
    </row>
    <row r="1271" spans="1:6" ht="15.75">
      <c r="A1271" s="40"/>
      <c r="B1271" s="40"/>
      <c r="C1271" s="40"/>
      <c r="E1271" s="40"/>
      <c r="F1271" s="40"/>
    </row>
    <row r="1272" spans="1:6" ht="15.75">
      <c r="A1272" s="40"/>
      <c r="B1272" s="40"/>
      <c r="C1272" s="40"/>
      <c r="E1272" s="40"/>
      <c r="F1272" s="40"/>
    </row>
    <row r="1273" spans="1:6" ht="15.75">
      <c r="A1273" s="40"/>
      <c r="B1273" s="40"/>
      <c r="C1273" s="40"/>
      <c r="E1273" s="40"/>
      <c r="F1273" s="40"/>
    </row>
    <row r="1274" spans="1:6" ht="15.75">
      <c r="A1274" s="40"/>
      <c r="B1274" s="40"/>
      <c r="C1274" s="40"/>
      <c r="E1274" s="40"/>
      <c r="F1274" s="40"/>
    </row>
    <row r="1275" spans="1:6" ht="15.75">
      <c r="A1275" s="40"/>
      <c r="B1275" s="40"/>
      <c r="C1275" s="40"/>
      <c r="E1275" s="40"/>
      <c r="F1275" s="40"/>
    </row>
    <row r="1276" spans="1:6" ht="15.75">
      <c r="A1276" s="40"/>
      <c r="B1276" s="40"/>
      <c r="C1276" s="40"/>
      <c r="E1276" s="40"/>
      <c r="F1276" s="40"/>
    </row>
    <row r="1277" spans="1:6" ht="15.75">
      <c r="A1277" s="40"/>
      <c r="B1277" s="40"/>
      <c r="C1277" s="40"/>
      <c r="E1277" s="40"/>
      <c r="F1277" s="40"/>
    </row>
    <row r="1278" spans="1:6" ht="15.75">
      <c r="A1278" s="40"/>
      <c r="B1278" s="40"/>
      <c r="C1278" s="40"/>
      <c r="E1278" s="40"/>
      <c r="F1278" s="40"/>
    </row>
    <row r="1279" spans="1:6" ht="15.75">
      <c r="A1279" s="40"/>
      <c r="B1279" s="40"/>
      <c r="C1279" s="40"/>
      <c r="E1279" s="40"/>
      <c r="F1279" s="40"/>
    </row>
    <row r="1280" spans="1:6" ht="15.75">
      <c r="A1280" s="40"/>
      <c r="B1280" s="40"/>
      <c r="C1280" s="40"/>
      <c r="E1280" s="40"/>
      <c r="F1280" s="40"/>
    </row>
    <row r="1281" spans="1:6" ht="15.75">
      <c r="A1281" s="40"/>
      <c r="B1281" s="40"/>
      <c r="C1281" s="40"/>
      <c r="E1281" s="40"/>
      <c r="F1281" s="40"/>
    </row>
    <row r="1282" spans="1:6" ht="15.75">
      <c r="A1282" s="40"/>
      <c r="B1282" s="40"/>
      <c r="C1282" s="40"/>
      <c r="E1282" s="40"/>
      <c r="F1282" s="40"/>
    </row>
    <row r="1283" spans="1:6" ht="15.75">
      <c r="A1283" s="40"/>
      <c r="B1283" s="40"/>
      <c r="C1283" s="40"/>
      <c r="E1283" s="40"/>
      <c r="F1283" s="40"/>
    </row>
    <row r="1284" spans="1:6" ht="15.75">
      <c r="A1284" s="40"/>
      <c r="B1284" s="40"/>
      <c r="C1284" s="40"/>
      <c r="E1284" s="40"/>
      <c r="F1284" s="40"/>
    </row>
    <row r="1285" spans="1:6" ht="15.75">
      <c r="A1285" s="40"/>
      <c r="B1285" s="40"/>
      <c r="C1285" s="40"/>
      <c r="E1285" s="40"/>
      <c r="F1285" s="40"/>
    </row>
    <row r="1286" spans="1:6" ht="15.75">
      <c r="A1286" s="40"/>
      <c r="B1286" s="40"/>
      <c r="C1286" s="40"/>
      <c r="E1286" s="40"/>
      <c r="F1286" s="40"/>
    </row>
    <row r="1287" spans="1:6" ht="15.75">
      <c r="A1287" s="40"/>
      <c r="B1287" s="40"/>
      <c r="C1287" s="40"/>
      <c r="E1287" s="40"/>
      <c r="F1287" s="40"/>
    </row>
    <row r="1288" spans="1:6" ht="15.75">
      <c r="A1288" s="40"/>
      <c r="B1288" s="40"/>
      <c r="C1288" s="40"/>
      <c r="E1288" s="40"/>
      <c r="F1288" s="40"/>
    </row>
    <row r="1289" spans="1:6" ht="15.75">
      <c r="A1289" s="40"/>
      <c r="B1289" s="40"/>
      <c r="C1289" s="40"/>
      <c r="E1289" s="40"/>
      <c r="F1289" s="40"/>
    </row>
    <row r="1290" spans="1:6" ht="15.75">
      <c r="A1290" s="40"/>
      <c r="B1290" s="40"/>
      <c r="C1290" s="40"/>
      <c r="E1290" s="40"/>
      <c r="F1290" s="40"/>
    </row>
    <row r="1291" spans="1:6" ht="15.75">
      <c r="A1291" s="40"/>
      <c r="B1291" s="40"/>
      <c r="C1291" s="40"/>
      <c r="E1291" s="40"/>
      <c r="F1291" s="40"/>
    </row>
    <row r="1292" spans="1:6" ht="15.75">
      <c r="A1292" s="40"/>
      <c r="B1292" s="40"/>
      <c r="C1292" s="40"/>
      <c r="E1292" s="40"/>
      <c r="F1292" s="40"/>
    </row>
    <row r="1293" spans="1:6" ht="15.75">
      <c r="A1293" s="40"/>
      <c r="B1293" s="40"/>
      <c r="C1293" s="40"/>
      <c r="E1293" s="40"/>
      <c r="F1293" s="40"/>
    </row>
    <row r="1294" spans="1:6" ht="15.75">
      <c r="A1294" s="40"/>
      <c r="B1294" s="40"/>
      <c r="C1294" s="40"/>
      <c r="E1294" s="40"/>
      <c r="F1294" s="40"/>
    </row>
    <row r="1295" spans="1:6" ht="15.75">
      <c r="A1295" s="40"/>
      <c r="B1295" s="40"/>
      <c r="C1295" s="40"/>
      <c r="E1295" s="40"/>
      <c r="F1295" s="40"/>
    </row>
    <row r="1296" spans="1:6" ht="15.75">
      <c r="A1296" s="40"/>
      <c r="B1296" s="40"/>
      <c r="C1296" s="40"/>
      <c r="E1296" s="40"/>
      <c r="F1296" s="40"/>
    </row>
    <row r="1297" spans="1:6" ht="15.75">
      <c r="A1297" s="40"/>
      <c r="B1297" s="40"/>
      <c r="C1297" s="40"/>
      <c r="E1297" s="40"/>
      <c r="F1297" s="40"/>
    </row>
    <row r="1298" spans="1:6" ht="15.75">
      <c r="A1298" s="40"/>
      <c r="B1298" s="40"/>
      <c r="C1298" s="40"/>
      <c r="E1298" s="40"/>
      <c r="F1298" s="40"/>
    </row>
    <row r="1299" spans="1:6" ht="15.75">
      <c r="A1299" s="40"/>
      <c r="B1299" s="40"/>
      <c r="C1299" s="40"/>
      <c r="E1299" s="40"/>
      <c r="F1299" s="40"/>
    </row>
    <row r="1300" spans="1:6" ht="15.75">
      <c r="A1300" s="40"/>
      <c r="B1300" s="40"/>
      <c r="C1300" s="40"/>
      <c r="E1300" s="40"/>
      <c r="F1300" s="40"/>
    </row>
    <row r="1301" spans="1:6" ht="15.75">
      <c r="A1301" s="40"/>
      <c r="B1301" s="40"/>
      <c r="C1301" s="40"/>
      <c r="E1301" s="40"/>
      <c r="F1301" s="40"/>
    </row>
    <row r="1302" spans="1:6" ht="15.75">
      <c r="A1302" s="40"/>
      <c r="B1302" s="40"/>
      <c r="C1302" s="40"/>
      <c r="E1302" s="40"/>
      <c r="F1302" s="40"/>
    </row>
    <row r="1303" spans="1:6" ht="15.75">
      <c r="A1303" s="40"/>
      <c r="B1303" s="40"/>
      <c r="C1303" s="40"/>
      <c r="E1303" s="40"/>
      <c r="F1303" s="40"/>
    </row>
    <row r="1304" spans="1:6" ht="15.75">
      <c r="A1304" s="40"/>
      <c r="B1304" s="40"/>
      <c r="C1304" s="40"/>
      <c r="E1304" s="40"/>
      <c r="F1304" s="40"/>
    </row>
    <row r="1305" spans="1:6" ht="15.75">
      <c r="A1305" s="40"/>
      <c r="B1305" s="40"/>
      <c r="C1305" s="40"/>
      <c r="E1305" s="40"/>
      <c r="F1305" s="40"/>
    </row>
    <row r="1306" spans="1:6" ht="15.75">
      <c r="A1306" s="40"/>
      <c r="B1306" s="40"/>
      <c r="C1306" s="40"/>
      <c r="E1306" s="40"/>
      <c r="F1306" s="40"/>
    </row>
    <row r="1307" spans="1:6" ht="15.75">
      <c r="A1307" s="40"/>
      <c r="B1307" s="40"/>
      <c r="C1307" s="40"/>
      <c r="E1307" s="40"/>
      <c r="F1307" s="40"/>
    </row>
    <row r="1308" spans="1:6" ht="15.75">
      <c r="A1308" s="40"/>
      <c r="B1308" s="40"/>
      <c r="C1308" s="40"/>
      <c r="E1308" s="40"/>
      <c r="F1308" s="40"/>
    </row>
    <row r="1309" spans="1:6" ht="15.75">
      <c r="A1309" s="40"/>
      <c r="B1309" s="40"/>
      <c r="C1309" s="40"/>
      <c r="E1309" s="40"/>
      <c r="F1309" s="40"/>
    </row>
    <row r="1310" spans="1:6" ht="15.75">
      <c r="A1310" s="40"/>
      <c r="B1310" s="40"/>
      <c r="C1310" s="40"/>
      <c r="E1310" s="40"/>
      <c r="F1310" s="40"/>
    </row>
    <row r="1311" spans="1:6" ht="15.75">
      <c r="A1311" s="40"/>
      <c r="B1311" s="40"/>
      <c r="C1311" s="40"/>
      <c r="E1311" s="40"/>
      <c r="F1311" s="40"/>
    </row>
    <row r="1312" spans="1:6" ht="15.75">
      <c r="A1312" s="40"/>
      <c r="B1312" s="40"/>
      <c r="C1312" s="40"/>
      <c r="E1312" s="40"/>
      <c r="F1312" s="40"/>
    </row>
    <row r="1313" spans="1:6" ht="15.75">
      <c r="A1313" s="40"/>
      <c r="B1313" s="40"/>
      <c r="C1313" s="40"/>
      <c r="E1313" s="40"/>
      <c r="F1313" s="40"/>
    </row>
    <row r="1314" spans="1:6" ht="15.75">
      <c r="A1314" s="40"/>
      <c r="B1314" s="40"/>
      <c r="C1314" s="40"/>
      <c r="E1314" s="40"/>
      <c r="F1314" s="40"/>
    </row>
    <row r="1315" spans="1:6" ht="15.75">
      <c r="A1315" s="40"/>
      <c r="B1315" s="40"/>
      <c r="C1315" s="40"/>
      <c r="E1315" s="40"/>
      <c r="F1315" s="40"/>
    </row>
    <row r="1316" spans="1:6" ht="15.75">
      <c r="A1316" s="40"/>
      <c r="B1316" s="40"/>
      <c r="C1316" s="40"/>
      <c r="E1316" s="40"/>
      <c r="F1316" s="40"/>
    </row>
    <row r="1317" spans="1:6" ht="15.75">
      <c r="A1317" s="40"/>
      <c r="B1317" s="40"/>
      <c r="C1317" s="40"/>
      <c r="E1317" s="40"/>
      <c r="F1317" s="40"/>
    </row>
    <row r="1318" spans="1:6" ht="15.75">
      <c r="A1318" s="40"/>
      <c r="B1318" s="40"/>
      <c r="C1318" s="40"/>
      <c r="E1318" s="40"/>
      <c r="F1318" s="40"/>
    </row>
    <row r="1319" spans="1:6" ht="15.75">
      <c r="A1319" s="40"/>
      <c r="B1319" s="40"/>
      <c r="C1319" s="40"/>
      <c r="E1319" s="40"/>
      <c r="F1319" s="40"/>
    </row>
    <row r="1320" spans="1:6" ht="15.75">
      <c r="A1320" s="40"/>
      <c r="B1320" s="40"/>
      <c r="C1320" s="40"/>
      <c r="E1320" s="40"/>
      <c r="F1320" s="40"/>
    </row>
    <row r="1321" spans="1:6" ht="15.75">
      <c r="A1321" s="40"/>
      <c r="B1321" s="40"/>
      <c r="C1321" s="40"/>
      <c r="E1321" s="40"/>
      <c r="F1321" s="40"/>
    </row>
    <row r="1322" spans="1:6" ht="15.75">
      <c r="A1322" s="40"/>
      <c r="B1322" s="40"/>
      <c r="C1322" s="40"/>
      <c r="E1322" s="40"/>
      <c r="F1322" s="40"/>
    </row>
    <row r="1323" spans="1:6" ht="15.75">
      <c r="A1323" s="40"/>
      <c r="B1323" s="40"/>
      <c r="C1323" s="40"/>
      <c r="E1323" s="40"/>
      <c r="F1323" s="40"/>
    </row>
    <row r="1324" spans="1:6" ht="15.75">
      <c r="A1324" s="40"/>
      <c r="B1324" s="40"/>
      <c r="C1324" s="40"/>
      <c r="E1324" s="40"/>
      <c r="F1324" s="40"/>
    </row>
    <row r="1325" spans="1:6" ht="15.75">
      <c r="A1325" s="40"/>
      <c r="B1325" s="40"/>
      <c r="C1325" s="40"/>
      <c r="E1325" s="40"/>
      <c r="F1325" s="40"/>
    </row>
    <row r="1326" spans="1:6" ht="15.75">
      <c r="A1326" s="40"/>
      <c r="B1326" s="40"/>
      <c r="C1326" s="40"/>
      <c r="E1326" s="40"/>
      <c r="F1326" s="40"/>
    </row>
    <row r="1327" spans="1:6" ht="15.75">
      <c r="A1327" s="40"/>
      <c r="B1327" s="40"/>
      <c r="C1327" s="40"/>
      <c r="E1327" s="40"/>
      <c r="F1327" s="40"/>
    </row>
    <row r="1328" spans="1:6" ht="15.75">
      <c r="A1328" s="40"/>
      <c r="B1328" s="40"/>
      <c r="C1328" s="40"/>
      <c r="E1328" s="40"/>
      <c r="F1328" s="40"/>
    </row>
    <row r="1329" spans="1:6" ht="15.75">
      <c r="A1329" s="40"/>
      <c r="B1329" s="40"/>
      <c r="C1329" s="40"/>
      <c r="E1329" s="40"/>
      <c r="F1329" s="40"/>
    </row>
    <row r="1330" spans="1:6" ht="15.75">
      <c r="A1330" s="40"/>
      <c r="B1330" s="40"/>
      <c r="C1330" s="40"/>
      <c r="E1330" s="40"/>
      <c r="F1330" s="40"/>
    </row>
    <row r="1331" spans="1:6" ht="15.75">
      <c r="A1331" s="40"/>
      <c r="B1331" s="40"/>
      <c r="C1331" s="40"/>
      <c r="E1331" s="40"/>
      <c r="F1331" s="40"/>
    </row>
    <row r="1332" spans="1:6" ht="15.75">
      <c r="A1332" s="40"/>
      <c r="B1332" s="40"/>
      <c r="C1332" s="40"/>
      <c r="E1332" s="40"/>
      <c r="F1332" s="40"/>
    </row>
    <row r="1333" spans="1:6" ht="15.75">
      <c r="A1333" s="40"/>
      <c r="B1333" s="40"/>
      <c r="C1333" s="40"/>
      <c r="E1333" s="40"/>
      <c r="F1333" s="40"/>
    </row>
    <row r="1334" spans="1:6" ht="15.75">
      <c r="A1334" s="40"/>
      <c r="B1334" s="40"/>
      <c r="C1334" s="40"/>
      <c r="E1334" s="40"/>
      <c r="F1334" s="40"/>
    </row>
    <row r="1335" spans="1:6" ht="15.75">
      <c r="A1335" s="40"/>
      <c r="B1335" s="40"/>
      <c r="C1335" s="40"/>
      <c r="E1335" s="40"/>
      <c r="F1335" s="40"/>
    </row>
    <row r="1336" spans="1:6" ht="15.75">
      <c r="A1336" s="40"/>
      <c r="B1336" s="40"/>
      <c r="C1336" s="40"/>
      <c r="E1336" s="40"/>
      <c r="F1336" s="40"/>
    </row>
    <row r="1337" spans="1:6" ht="15.75">
      <c r="A1337" s="40"/>
      <c r="B1337" s="40"/>
      <c r="C1337" s="40"/>
      <c r="E1337" s="40"/>
      <c r="F1337" s="40"/>
    </row>
    <row r="1338" spans="1:6" ht="15.75">
      <c r="A1338" s="40"/>
      <c r="B1338" s="40"/>
      <c r="C1338" s="40"/>
      <c r="E1338" s="40"/>
      <c r="F1338" s="40"/>
    </row>
    <row r="1339" spans="1:6" ht="15.75">
      <c r="A1339" s="40"/>
      <c r="B1339" s="40"/>
      <c r="C1339" s="40"/>
      <c r="E1339" s="40"/>
      <c r="F1339" s="40"/>
    </row>
    <row r="1340" spans="1:6" ht="15.75">
      <c r="A1340" s="40"/>
      <c r="B1340" s="40"/>
      <c r="C1340" s="40"/>
      <c r="E1340" s="40"/>
      <c r="F1340" s="40"/>
    </row>
    <row r="1341" spans="1:6" ht="15.75">
      <c r="A1341" s="40"/>
      <c r="B1341" s="40"/>
      <c r="C1341" s="40"/>
      <c r="E1341" s="40"/>
      <c r="F1341" s="40"/>
    </row>
    <row r="1342" spans="1:6" ht="15.75">
      <c r="A1342" s="40"/>
      <c r="B1342" s="40"/>
      <c r="C1342" s="40"/>
      <c r="E1342" s="40"/>
      <c r="F1342" s="40"/>
    </row>
    <row r="1343" spans="1:6" ht="15.75">
      <c r="A1343" s="40"/>
      <c r="B1343" s="40"/>
      <c r="C1343" s="40"/>
      <c r="E1343" s="40"/>
      <c r="F1343" s="40"/>
    </row>
    <row r="1344" spans="1:6" ht="15.75">
      <c r="A1344" s="40"/>
      <c r="B1344" s="40"/>
      <c r="C1344" s="40"/>
      <c r="E1344" s="40"/>
      <c r="F1344" s="40"/>
    </row>
    <row r="1345" spans="1:6" ht="15.75">
      <c r="A1345" s="40"/>
      <c r="B1345" s="40"/>
      <c r="C1345" s="40"/>
      <c r="E1345" s="40"/>
      <c r="F1345" s="40"/>
    </row>
    <row r="1346" spans="1:6" ht="15.75">
      <c r="A1346" s="40"/>
      <c r="B1346" s="40"/>
      <c r="C1346" s="40"/>
      <c r="E1346" s="40"/>
      <c r="F1346" s="40"/>
    </row>
    <row r="1347" spans="1:6" ht="15.75">
      <c r="A1347" s="40"/>
      <c r="B1347" s="40"/>
      <c r="C1347" s="40"/>
      <c r="E1347" s="40"/>
      <c r="F1347" s="40"/>
    </row>
    <row r="1348" spans="1:6" ht="15.75">
      <c r="A1348" s="40"/>
      <c r="B1348" s="40"/>
      <c r="C1348" s="40"/>
      <c r="E1348" s="40"/>
      <c r="F1348" s="40"/>
    </row>
    <row r="1349" spans="1:6" ht="15.75">
      <c r="A1349" s="40"/>
      <c r="B1349" s="40"/>
      <c r="C1349" s="40"/>
      <c r="E1349" s="40"/>
      <c r="F1349" s="40"/>
    </row>
    <row r="1350" spans="1:6" ht="15.75">
      <c r="A1350" s="40"/>
      <c r="B1350" s="40"/>
      <c r="C1350" s="40"/>
      <c r="E1350" s="40"/>
      <c r="F1350" s="40"/>
    </row>
    <row r="1351" spans="1:6" ht="15.75">
      <c r="A1351" s="40"/>
      <c r="B1351" s="40"/>
      <c r="C1351" s="40"/>
      <c r="E1351" s="40"/>
      <c r="F1351" s="40"/>
    </row>
    <row r="1352" spans="1:6" ht="15.75">
      <c r="A1352" s="40"/>
      <c r="B1352" s="40"/>
      <c r="C1352" s="40"/>
      <c r="E1352" s="40"/>
      <c r="F1352" s="40"/>
    </row>
    <row r="1353" spans="1:6" ht="15.75">
      <c r="A1353" s="40"/>
      <c r="B1353" s="40"/>
      <c r="C1353" s="40"/>
      <c r="E1353" s="40"/>
      <c r="F1353" s="40"/>
    </row>
    <row r="1354" spans="1:6" ht="15.75">
      <c r="A1354" s="40"/>
      <c r="B1354" s="40"/>
      <c r="C1354" s="40"/>
      <c r="E1354" s="40"/>
      <c r="F1354" s="40"/>
    </row>
    <row r="1355" spans="1:6" ht="15.75">
      <c r="A1355" s="40"/>
      <c r="B1355" s="40"/>
      <c r="C1355" s="40"/>
      <c r="E1355" s="40"/>
      <c r="F1355" s="40"/>
    </row>
    <row r="1356" spans="1:6" ht="15.75">
      <c r="A1356" s="40"/>
      <c r="B1356" s="40"/>
      <c r="C1356" s="40"/>
      <c r="E1356" s="40"/>
      <c r="F1356" s="40"/>
    </row>
    <row r="1357" spans="1:6" ht="15.75">
      <c r="A1357" s="40"/>
      <c r="B1357" s="40"/>
      <c r="C1357" s="40"/>
      <c r="E1357" s="40"/>
      <c r="F1357" s="40"/>
    </row>
    <row r="1358" spans="1:6" ht="15.75">
      <c r="A1358" s="40"/>
      <c r="B1358" s="40"/>
      <c r="C1358" s="40"/>
      <c r="E1358" s="40"/>
      <c r="F1358" s="40"/>
    </row>
    <row r="1359" spans="1:6" ht="15.75">
      <c r="A1359" s="40"/>
      <c r="B1359" s="40"/>
      <c r="C1359" s="40"/>
      <c r="E1359" s="40"/>
      <c r="F1359" s="40"/>
    </row>
    <row r="1360" spans="1:6" ht="15.75">
      <c r="A1360" s="40"/>
      <c r="B1360" s="40"/>
      <c r="C1360" s="40"/>
      <c r="E1360" s="40"/>
      <c r="F1360" s="40"/>
    </row>
    <row r="1361" spans="1:6" ht="15.75">
      <c r="A1361" s="40"/>
      <c r="B1361" s="40"/>
      <c r="C1361" s="40"/>
      <c r="E1361" s="40"/>
      <c r="F1361" s="40"/>
    </row>
    <row r="1362" spans="1:6" ht="15.75">
      <c r="A1362" s="40"/>
      <c r="B1362" s="40"/>
      <c r="C1362" s="40"/>
      <c r="E1362" s="40"/>
      <c r="F1362" s="40"/>
    </row>
    <row r="1363" spans="1:6" ht="15.75">
      <c r="A1363" s="40"/>
      <c r="B1363" s="40"/>
      <c r="C1363" s="40"/>
      <c r="E1363" s="40"/>
      <c r="F1363" s="40"/>
    </row>
    <row r="1364" spans="1:6" ht="15.75">
      <c r="A1364" s="40"/>
      <c r="B1364" s="40"/>
      <c r="C1364" s="40"/>
      <c r="E1364" s="40"/>
      <c r="F1364" s="40"/>
    </row>
    <row r="1365" spans="1:6" ht="15.75">
      <c r="A1365" s="40"/>
      <c r="B1365" s="40"/>
      <c r="C1365" s="40"/>
      <c r="E1365" s="40"/>
      <c r="F1365" s="40"/>
    </row>
    <row r="1366" spans="1:6" ht="15.75">
      <c r="A1366" s="40"/>
      <c r="B1366" s="40"/>
      <c r="C1366" s="40"/>
      <c r="E1366" s="40"/>
      <c r="F1366" s="40"/>
    </row>
    <row r="1367" spans="1:6" ht="15.75">
      <c r="A1367" s="40"/>
      <c r="B1367" s="40"/>
      <c r="C1367" s="40"/>
      <c r="E1367" s="40"/>
      <c r="F1367" s="40"/>
    </row>
    <row r="1368" spans="1:6" ht="15.75">
      <c r="A1368" s="40"/>
      <c r="B1368" s="40"/>
      <c r="C1368" s="40"/>
      <c r="E1368" s="40"/>
      <c r="F1368" s="40"/>
    </row>
    <row r="1369" spans="1:6" ht="15.75">
      <c r="A1369" s="40"/>
      <c r="B1369" s="40"/>
      <c r="C1369" s="40"/>
      <c r="E1369" s="40"/>
      <c r="F1369" s="40"/>
    </row>
    <row r="1370" spans="1:6" ht="15.75">
      <c r="A1370" s="40"/>
      <c r="B1370" s="40"/>
      <c r="C1370" s="40"/>
      <c r="E1370" s="40"/>
      <c r="F1370" s="40"/>
    </row>
    <row r="1371" spans="1:6" ht="15.75">
      <c r="A1371" s="40"/>
      <c r="B1371" s="40"/>
      <c r="C1371" s="40"/>
      <c r="E1371" s="40"/>
      <c r="F1371" s="40"/>
    </row>
    <row r="1372" spans="1:6" ht="15.75">
      <c r="A1372" s="40"/>
      <c r="B1372" s="40"/>
      <c r="C1372" s="40"/>
      <c r="E1372" s="40"/>
      <c r="F1372" s="40"/>
    </row>
    <row r="1373" spans="1:6" ht="15.75">
      <c r="A1373" s="40"/>
      <c r="B1373" s="40"/>
      <c r="C1373" s="40"/>
      <c r="E1373" s="40"/>
      <c r="F1373" s="40"/>
    </row>
    <row r="1374" spans="1:6" ht="15.75">
      <c r="A1374" s="40"/>
      <c r="B1374" s="40"/>
      <c r="C1374" s="40"/>
      <c r="E1374" s="40"/>
      <c r="F1374" s="40"/>
    </row>
    <row r="1375" spans="1:6" ht="15.75">
      <c r="A1375" s="40"/>
      <c r="B1375" s="40"/>
      <c r="C1375" s="40"/>
      <c r="E1375" s="40"/>
      <c r="F1375" s="40"/>
    </row>
    <row r="1376" spans="1:6" ht="15.75">
      <c r="A1376" s="40"/>
      <c r="B1376" s="40"/>
      <c r="C1376" s="40"/>
      <c r="E1376" s="40"/>
      <c r="F1376" s="40"/>
    </row>
    <row r="1377" spans="1:6" ht="15.75">
      <c r="A1377" s="40"/>
      <c r="B1377" s="40"/>
      <c r="C1377" s="40"/>
      <c r="E1377" s="40"/>
      <c r="F1377" s="40"/>
    </row>
    <row r="1378" spans="1:6" ht="15.75">
      <c r="A1378" s="40"/>
      <c r="B1378" s="40"/>
      <c r="C1378" s="40"/>
      <c r="E1378" s="40"/>
      <c r="F1378" s="40"/>
    </row>
    <row r="1379" spans="1:6" ht="15.75">
      <c r="A1379" s="40"/>
      <c r="B1379" s="40"/>
      <c r="C1379" s="40"/>
      <c r="E1379" s="40"/>
      <c r="F1379" s="40"/>
    </row>
    <row r="1380" spans="1:6" ht="15.75">
      <c r="A1380" s="40"/>
      <c r="B1380" s="40"/>
      <c r="C1380" s="40"/>
      <c r="E1380" s="40"/>
      <c r="F1380" s="40"/>
    </row>
    <row r="1381" spans="1:6" ht="15.75">
      <c r="A1381" s="40"/>
      <c r="B1381" s="40"/>
      <c r="C1381" s="40"/>
      <c r="E1381" s="40"/>
      <c r="F1381" s="40"/>
    </row>
    <row r="1382" spans="1:6" ht="15.75">
      <c r="A1382" s="40"/>
      <c r="B1382" s="40"/>
      <c r="C1382" s="40"/>
      <c r="E1382" s="40"/>
      <c r="F1382" s="40"/>
    </row>
    <row r="1383" spans="1:6" ht="15.75">
      <c r="A1383" s="40"/>
      <c r="B1383" s="40"/>
      <c r="C1383" s="40"/>
      <c r="E1383" s="40"/>
      <c r="F1383" s="40"/>
    </row>
    <row r="1384" spans="1:6" ht="15.75">
      <c r="A1384" s="40"/>
      <c r="B1384" s="40"/>
      <c r="C1384" s="40"/>
      <c r="E1384" s="40"/>
      <c r="F1384" s="40"/>
    </row>
    <row r="1385" spans="1:6" ht="15.75">
      <c r="A1385" s="40"/>
      <c r="B1385" s="40"/>
      <c r="C1385" s="40"/>
      <c r="E1385" s="40"/>
      <c r="F1385" s="40"/>
    </row>
    <row r="1386" spans="1:6" ht="15.75">
      <c r="A1386" s="40"/>
      <c r="B1386" s="40"/>
      <c r="C1386" s="40"/>
      <c r="E1386" s="40"/>
      <c r="F1386" s="40"/>
    </row>
    <row r="1387" spans="1:6" ht="15.75">
      <c r="A1387" s="40"/>
      <c r="B1387" s="40"/>
      <c r="C1387" s="40"/>
      <c r="E1387" s="40"/>
      <c r="F1387" s="40"/>
    </row>
    <row r="1388" spans="1:6" ht="15.75">
      <c r="A1388" s="40"/>
      <c r="B1388" s="40"/>
      <c r="C1388" s="40"/>
      <c r="E1388" s="40"/>
      <c r="F1388" s="40"/>
    </row>
    <row r="1389" spans="1:6" ht="15.75">
      <c r="A1389" s="40"/>
      <c r="B1389" s="40"/>
      <c r="C1389" s="40"/>
      <c r="E1389" s="40"/>
      <c r="F1389" s="40"/>
    </row>
    <row r="1390" spans="1:6" ht="15.75">
      <c r="A1390" s="40"/>
      <c r="B1390" s="40"/>
      <c r="C1390" s="40"/>
      <c r="E1390" s="40"/>
      <c r="F1390" s="40"/>
    </row>
    <row r="1391" spans="1:6" ht="15.75">
      <c r="A1391" s="40"/>
      <c r="B1391" s="40"/>
      <c r="C1391" s="40"/>
      <c r="E1391" s="40"/>
      <c r="F1391" s="40"/>
    </row>
    <row r="1392" spans="1:6" ht="15.75">
      <c r="A1392" s="40"/>
      <c r="B1392" s="40"/>
      <c r="C1392" s="40"/>
      <c r="E1392" s="40"/>
      <c r="F1392" s="40"/>
    </row>
    <row r="1393" spans="1:6" ht="15.75">
      <c r="A1393" s="40"/>
      <c r="B1393" s="40"/>
      <c r="C1393" s="40"/>
      <c r="E1393" s="40"/>
      <c r="F1393" s="40"/>
    </row>
    <row r="1394" spans="1:6" ht="15.75">
      <c r="A1394" s="40"/>
      <c r="B1394" s="40"/>
      <c r="C1394" s="40"/>
      <c r="E1394" s="40"/>
      <c r="F1394" s="40"/>
    </row>
    <row r="1395" spans="1:6" ht="15.75">
      <c r="A1395" s="40"/>
      <c r="B1395" s="40"/>
      <c r="C1395" s="40"/>
      <c r="E1395" s="40"/>
      <c r="F1395" s="40"/>
    </row>
    <row r="1396" spans="1:6" ht="15.75">
      <c r="A1396" s="40"/>
      <c r="B1396" s="40"/>
      <c r="C1396" s="40"/>
      <c r="E1396" s="40"/>
      <c r="F1396" s="40"/>
    </row>
    <row r="1397" spans="1:6" ht="15.75">
      <c r="A1397" s="40"/>
      <c r="B1397" s="40"/>
      <c r="C1397" s="40"/>
      <c r="E1397" s="40"/>
      <c r="F1397" s="40"/>
    </row>
    <row r="1398" spans="1:6" ht="15.75">
      <c r="A1398" s="40"/>
      <c r="B1398" s="40"/>
      <c r="C1398" s="40"/>
      <c r="E1398" s="40"/>
      <c r="F1398" s="40"/>
    </row>
    <row r="1399" spans="1:6" ht="15.75">
      <c r="A1399" s="40"/>
      <c r="B1399" s="40"/>
      <c r="C1399" s="40"/>
      <c r="E1399" s="40"/>
      <c r="F1399" s="40"/>
    </row>
    <row r="1400" spans="1:6" ht="15.75">
      <c r="A1400" s="40"/>
      <c r="B1400" s="40"/>
      <c r="C1400" s="40"/>
      <c r="E1400" s="40"/>
      <c r="F1400" s="40"/>
    </row>
    <row r="1401" spans="1:6" ht="15.75">
      <c r="A1401" s="40"/>
      <c r="B1401" s="40"/>
      <c r="C1401" s="40"/>
      <c r="E1401" s="40"/>
      <c r="F1401" s="40"/>
    </row>
  </sheetData>
  <mergeCells count="3">
    <mergeCell ref="A2:D2"/>
    <mergeCell ref="A3:K3"/>
    <mergeCell ref="A1:K1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4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I130"/>
  <sheetViews>
    <sheetView view="pageBreakPreview" zoomScale="75" zoomScaleNormal="75" zoomScaleSheetLayoutView="75" workbookViewId="0" topLeftCell="A19">
      <selection activeCell="C20" sqref="C20"/>
    </sheetView>
  </sheetViews>
  <sheetFormatPr defaultColWidth="11.421875" defaultRowHeight="12.75"/>
  <cols>
    <col min="1" max="1" width="18.00390625" style="38" customWidth="1"/>
    <col min="2" max="2" width="11.28125" style="38" customWidth="1"/>
    <col min="3" max="3" width="11.140625" style="38" customWidth="1"/>
    <col min="4" max="4" width="13.8515625" style="38" customWidth="1"/>
    <col min="5" max="5" width="10.8515625" style="38" customWidth="1"/>
    <col min="6" max="6" width="14.140625" style="38" customWidth="1"/>
    <col min="7" max="7" width="10.140625" style="38" customWidth="1"/>
    <col min="8" max="8" width="11.57421875" style="38" customWidth="1"/>
    <col min="9" max="9" width="14.8515625" style="45" customWidth="1"/>
    <col min="10" max="10" width="4.57421875" style="38" customWidth="1"/>
    <col min="11" max="16384" width="11.421875" style="38" customWidth="1"/>
  </cols>
  <sheetData>
    <row r="1" spans="1:9" ht="18" customHeight="1">
      <c r="A1" s="822" t="s">
        <v>533</v>
      </c>
      <c r="B1" s="815"/>
      <c r="C1" s="815"/>
      <c r="D1" s="815"/>
      <c r="E1" s="815"/>
      <c r="F1" s="815"/>
      <c r="G1" s="816"/>
      <c r="H1" s="816"/>
      <c r="I1" s="816"/>
    </row>
    <row r="2" spans="1:6" ht="12.75" customHeight="1">
      <c r="A2" s="845"/>
      <c r="B2" s="845"/>
      <c r="C2" s="845"/>
      <c r="D2" s="845"/>
      <c r="E2" s="845"/>
      <c r="F2" s="845"/>
    </row>
    <row r="3" spans="1:9" ht="15">
      <c r="A3" s="828" t="s">
        <v>645</v>
      </c>
      <c r="B3" s="828"/>
      <c r="C3" s="828"/>
      <c r="D3" s="828"/>
      <c r="E3" s="828"/>
      <c r="F3" s="828"/>
      <c r="G3" s="828"/>
      <c r="H3" s="828"/>
      <c r="I3" s="828"/>
    </row>
    <row r="4" spans="1:9" ht="13.5" thickBot="1">
      <c r="A4" s="173"/>
      <c r="B4" s="173"/>
      <c r="C4" s="173"/>
      <c r="D4" s="173"/>
      <c r="E4" s="173"/>
      <c r="F4" s="173"/>
      <c r="G4" s="173"/>
      <c r="H4" s="173"/>
      <c r="I4" s="173"/>
    </row>
    <row r="5" spans="1:9" ht="30" customHeight="1">
      <c r="A5" s="826" t="s">
        <v>80</v>
      </c>
      <c r="B5" s="843" t="s">
        <v>274</v>
      </c>
      <c r="C5" s="811"/>
      <c r="D5" s="812"/>
      <c r="E5" s="843" t="s">
        <v>241</v>
      </c>
      <c r="F5" s="812"/>
      <c r="G5" s="843" t="s">
        <v>275</v>
      </c>
      <c r="H5" s="811"/>
      <c r="I5" s="844"/>
    </row>
    <row r="6" spans="1:9" ht="33" customHeight="1" thickBot="1">
      <c r="A6" s="827"/>
      <c r="B6" s="225" t="s">
        <v>560</v>
      </c>
      <c r="C6" s="225" t="s">
        <v>272</v>
      </c>
      <c r="D6" s="225" t="s">
        <v>242</v>
      </c>
      <c r="E6" s="225" t="s">
        <v>272</v>
      </c>
      <c r="F6" s="225" t="s">
        <v>242</v>
      </c>
      <c r="G6" s="225" t="s">
        <v>560</v>
      </c>
      <c r="H6" s="225" t="s">
        <v>272</v>
      </c>
      <c r="I6" s="226" t="s">
        <v>242</v>
      </c>
    </row>
    <row r="7" spans="1:9" ht="12.75">
      <c r="A7" s="237" t="s">
        <v>239</v>
      </c>
      <c r="B7" s="238"/>
      <c r="C7" s="218"/>
      <c r="D7" s="218"/>
      <c r="E7" s="218"/>
      <c r="F7" s="218"/>
      <c r="G7" s="238"/>
      <c r="H7" s="218"/>
      <c r="I7" s="219"/>
    </row>
    <row r="8" spans="1:9" ht="12.75">
      <c r="A8" s="220">
        <v>2003</v>
      </c>
      <c r="B8" s="180">
        <v>154.0993313420563</v>
      </c>
      <c r="C8" s="182">
        <v>118.48357080316896</v>
      </c>
      <c r="D8" s="182">
        <v>5.9</v>
      </c>
      <c r="E8" s="182">
        <v>117.25</v>
      </c>
      <c r="F8" s="182">
        <v>4.2</v>
      </c>
      <c r="G8" s="180">
        <v>131.42800114461093</v>
      </c>
      <c r="H8" s="182">
        <v>101.052085972852</v>
      </c>
      <c r="I8" s="181">
        <v>1.6</v>
      </c>
    </row>
    <row r="9" spans="1:9" ht="12.75">
      <c r="A9" s="220">
        <v>2004</v>
      </c>
      <c r="B9" s="180">
        <v>155.01950645832795</v>
      </c>
      <c r="C9" s="182">
        <v>119.19107311736188</v>
      </c>
      <c r="D9" s="182">
        <v>0.6</v>
      </c>
      <c r="E9" s="182">
        <v>121.71</v>
      </c>
      <c r="F9" s="182">
        <v>3.8</v>
      </c>
      <c r="G9" s="180">
        <v>127.36792905950864</v>
      </c>
      <c r="H9" s="182">
        <v>97.93038626025954</v>
      </c>
      <c r="I9" s="181">
        <v>-3.1</v>
      </c>
    </row>
    <row r="10" spans="1:9" ht="12.75">
      <c r="A10" s="220">
        <v>2005</v>
      </c>
      <c r="B10" s="180">
        <v>162</v>
      </c>
      <c r="C10" s="182">
        <v>124.55822035663118</v>
      </c>
      <c r="D10" s="182">
        <v>4.5</v>
      </c>
      <c r="E10" s="182">
        <v>127</v>
      </c>
      <c r="F10" s="182">
        <v>4.3</v>
      </c>
      <c r="G10" s="180">
        <v>127.55905511811024</v>
      </c>
      <c r="H10" s="182">
        <v>98.07733886348913</v>
      </c>
      <c r="I10" s="181">
        <v>0.2</v>
      </c>
    </row>
    <row r="11" spans="1:9" ht="12.75">
      <c r="A11" s="220">
        <v>2006</v>
      </c>
      <c r="B11" s="180">
        <v>165</v>
      </c>
      <c r="C11" s="182">
        <v>126.9</v>
      </c>
      <c r="D11" s="182">
        <v>1.9</v>
      </c>
      <c r="E11" s="182">
        <v>132.1</v>
      </c>
      <c r="F11" s="182">
        <v>4</v>
      </c>
      <c r="G11" s="180">
        <v>125</v>
      </c>
      <c r="H11" s="182">
        <v>96.1</v>
      </c>
      <c r="I11" s="181">
        <v>-2</v>
      </c>
    </row>
    <row r="12" spans="1:9" ht="12.75">
      <c r="A12" s="220">
        <v>2007</v>
      </c>
      <c r="B12" s="180">
        <v>166.5977414075708</v>
      </c>
      <c r="C12" s="182">
        <v>128.09332213062507</v>
      </c>
      <c r="D12" s="182">
        <v>0.9</v>
      </c>
      <c r="E12" s="182">
        <v>136.2</v>
      </c>
      <c r="F12" s="182">
        <v>3.1</v>
      </c>
      <c r="G12" s="180">
        <v>122.31845918323847</v>
      </c>
      <c r="H12" s="182">
        <v>94.04796044832973</v>
      </c>
      <c r="I12" s="181">
        <v>-2.1</v>
      </c>
    </row>
    <row r="13" spans="1:9" ht="12.75">
      <c r="A13" s="220">
        <v>2008</v>
      </c>
      <c r="B13" s="180">
        <v>168.06409804111883</v>
      </c>
      <c r="C13" s="182">
        <v>129.22077134471695</v>
      </c>
      <c r="D13" s="182">
        <v>0.9</v>
      </c>
      <c r="E13" s="182">
        <v>140.5584</v>
      </c>
      <c r="F13" s="182">
        <v>3.2</v>
      </c>
      <c r="G13" s="180">
        <v>119.56887531525602</v>
      </c>
      <c r="H13" s="182">
        <v>91.93386616859395</v>
      </c>
      <c r="I13" s="181">
        <v>-2.2</v>
      </c>
    </row>
    <row r="14" spans="1:9" ht="12.75">
      <c r="A14" s="220">
        <v>2009</v>
      </c>
      <c r="B14" s="180">
        <v>162.752603580525</v>
      </c>
      <c r="C14" s="182">
        <v>125.13688061974368</v>
      </c>
      <c r="D14" s="182">
        <v>-3.2</v>
      </c>
      <c r="E14" s="182">
        <v>140.65679088</v>
      </c>
      <c r="F14" s="182">
        <v>0.1</v>
      </c>
      <c r="G14" s="180">
        <v>115.70902660460656</v>
      </c>
      <c r="H14" s="182">
        <v>88.96611378436967</v>
      </c>
      <c r="I14" s="181">
        <v>-3.2</v>
      </c>
    </row>
    <row r="15" spans="1:9" ht="12.75">
      <c r="A15" s="220">
        <v>2010</v>
      </c>
      <c r="B15" s="180">
        <v>161.56837438580666</v>
      </c>
      <c r="C15" s="182">
        <v>124.22635295932093</v>
      </c>
      <c r="D15" s="182">
        <v>-0.727625345871922</v>
      </c>
      <c r="E15" s="182">
        <v>140.642725200912</v>
      </c>
      <c r="F15" s="182">
        <v>0</v>
      </c>
      <c r="G15" s="180">
        <v>114.87858625819558</v>
      </c>
      <c r="H15" s="182">
        <v>88.32760655189252</v>
      </c>
      <c r="I15" s="181">
        <v>-0.717697115583497</v>
      </c>
    </row>
    <row r="16" spans="1:9" ht="12.75">
      <c r="A16" s="220">
        <v>2011</v>
      </c>
      <c r="B16" s="180">
        <v>157.0975872028259</v>
      </c>
      <c r="C16" s="182">
        <v>120.78886348336218</v>
      </c>
      <c r="D16" s="182">
        <v>-2.8</v>
      </c>
      <c r="E16" s="182">
        <v>142.76664274319998</v>
      </c>
      <c r="F16" s="182">
        <v>1.5</v>
      </c>
      <c r="G16" s="180">
        <v>110.03802021555103</v>
      </c>
      <c r="H16" s="182">
        <v>84.60580228158051</v>
      </c>
      <c r="I16" s="181">
        <v>-4.2</v>
      </c>
    </row>
    <row r="17" spans="1:9" ht="13.5" thickBot="1">
      <c r="A17" s="239">
        <v>2012</v>
      </c>
      <c r="B17" s="174">
        <v>153.30142554323504</v>
      </c>
      <c r="C17" s="222">
        <v>117.87007866543185</v>
      </c>
      <c r="D17" s="222">
        <v>-2.4</v>
      </c>
      <c r="E17" s="222">
        <v>143.05217602868638</v>
      </c>
      <c r="F17" s="222">
        <v>0.2</v>
      </c>
      <c r="G17" s="174">
        <v>107</v>
      </c>
      <c r="H17" s="222">
        <v>82.39656462254392</v>
      </c>
      <c r="I17" s="223">
        <v>-2.6</v>
      </c>
    </row>
    <row r="18" spans="1:9" ht="14.25">
      <c r="A18" s="392" t="s">
        <v>564</v>
      </c>
      <c r="B18" s="240"/>
      <c r="C18" s="241"/>
      <c r="D18" s="242"/>
      <c r="E18" s="241"/>
      <c r="F18" s="242"/>
      <c r="G18" s="240"/>
      <c r="H18" s="241"/>
      <c r="I18" s="242"/>
    </row>
    <row r="19" spans="1:9" ht="14.25">
      <c r="A19" s="413"/>
      <c r="B19" s="56"/>
      <c r="C19" s="55"/>
      <c r="D19" s="57"/>
      <c r="E19" s="55"/>
      <c r="F19" s="57"/>
      <c r="G19" s="56"/>
      <c r="H19" s="55"/>
      <c r="I19" s="57"/>
    </row>
    <row r="20" spans="1:9" ht="14.25">
      <c r="A20" s="413"/>
      <c r="B20" s="56"/>
      <c r="C20" s="55"/>
      <c r="D20" s="57"/>
      <c r="E20" s="55"/>
      <c r="F20" s="57"/>
      <c r="G20" s="56"/>
      <c r="H20" s="55"/>
      <c r="I20" s="57"/>
    </row>
    <row r="21" spans="1:9" ht="12.75">
      <c r="A21" s="45"/>
      <c r="B21" s="56"/>
      <c r="C21" s="55"/>
      <c r="D21" s="55"/>
      <c r="E21" s="57"/>
      <c r="F21" s="56"/>
      <c r="G21" s="55"/>
      <c r="H21" s="57"/>
      <c r="I21" s="38"/>
    </row>
    <row r="22" spans="1:9" ht="12.75">
      <c r="A22" s="45"/>
      <c r="B22" s="56"/>
      <c r="C22" s="55"/>
      <c r="D22" s="55"/>
      <c r="E22" s="57"/>
      <c r="F22" s="56"/>
      <c r="G22" s="55"/>
      <c r="H22" s="57"/>
      <c r="I22" s="38"/>
    </row>
    <row r="23" spans="1:9" ht="12.75">
      <c r="A23" s="45"/>
      <c r="B23" s="56"/>
      <c r="C23" s="55"/>
      <c r="D23" s="55"/>
      <c r="E23" s="57"/>
      <c r="F23" s="56"/>
      <c r="G23" s="55"/>
      <c r="H23" s="57"/>
      <c r="I23" s="38"/>
    </row>
    <row r="24" spans="1:9" ht="12.75">
      <c r="A24" s="45"/>
      <c r="B24" s="56"/>
      <c r="C24" s="55"/>
      <c r="D24" s="55"/>
      <c r="E24" s="57"/>
      <c r="F24" s="56"/>
      <c r="G24" s="55"/>
      <c r="H24" s="57"/>
      <c r="I24" s="38"/>
    </row>
    <row r="25" spans="1:9" ht="12.75">
      <c r="A25" s="45"/>
      <c r="B25" s="56"/>
      <c r="C25" s="55"/>
      <c r="D25" s="55"/>
      <c r="E25" s="57"/>
      <c r="F25" s="56"/>
      <c r="G25" s="55"/>
      <c r="H25" s="57"/>
      <c r="I25" s="38"/>
    </row>
    <row r="26" spans="1:9" ht="12.75">
      <c r="A26" s="45"/>
      <c r="B26" s="56"/>
      <c r="C26" s="55"/>
      <c r="D26" s="55"/>
      <c r="E26" s="57"/>
      <c r="F26" s="56"/>
      <c r="G26" s="55"/>
      <c r="H26" s="57"/>
      <c r="I26" s="38"/>
    </row>
    <row r="27" spans="1:9" ht="12.75">
      <c r="A27" s="45"/>
      <c r="B27" s="56"/>
      <c r="C27" s="55"/>
      <c r="D27" s="55"/>
      <c r="E27" s="57"/>
      <c r="F27" s="56"/>
      <c r="G27" s="55"/>
      <c r="H27" s="57"/>
      <c r="I27" s="38"/>
    </row>
    <row r="28" spans="1:9" ht="12.75">
      <c r="A28" s="45"/>
      <c r="B28" s="56"/>
      <c r="C28" s="55"/>
      <c r="D28" s="55"/>
      <c r="E28" s="57"/>
      <c r="F28" s="56"/>
      <c r="G28" s="55"/>
      <c r="H28" s="57"/>
      <c r="I28" s="38"/>
    </row>
    <row r="29" spans="1:9" ht="12.75">
      <c r="A29" s="45"/>
      <c r="B29" s="56"/>
      <c r="C29" s="55"/>
      <c r="D29" s="55"/>
      <c r="E29" s="57"/>
      <c r="F29" s="56"/>
      <c r="G29" s="55"/>
      <c r="H29" s="57"/>
      <c r="I29" s="38"/>
    </row>
    <row r="30" spans="1:9" ht="12.75">
      <c r="A30" s="45"/>
      <c r="B30" s="56"/>
      <c r="C30" s="55"/>
      <c r="D30" s="55"/>
      <c r="E30" s="57"/>
      <c r="F30" s="56"/>
      <c r="G30" s="55"/>
      <c r="H30" s="57"/>
      <c r="I30" s="38"/>
    </row>
    <row r="31" spans="1:9" ht="12.75">
      <c r="A31" s="45"/>
      <c r="B31" s="56"/>
      <c r="C31" s="55"/>
      <c r="D31" s="55"/>
      <c r="E31" s="57"/>
      <c r="F31" s="56"/>
      <c r="G31" s="55"/>
      <c r="H31" s="57"/>
      <c r="I31" s="38"/>
    </row>
    <row r="32" spans="1:9" ht="12.75">
      <c r="A32" s="45"/>
      <c r="B32" s="56"/>
      <c r="C32" s="55"/>
      <c r="D32" s="55"/>
      <c r="E32" s="57"/>
      <c r="F32" s="56"/>
      <c r="G32" s="55"/>
      <c r="H32" s="57"/>
      <c r="I32" s="38"/>
    </row>
    <row r="33" spans="1:9" ht="12.75">
      <c r="A33" s="45"/>
      <c r="B33" s="56"/>
      <c r="C33" s="55"/>
      <c r="D33" s="55"/>
      <c r="E33" s="57"/>
      <c r="F33" s="56"/>
      <c r="G33" s="55"/>
      <c r="H33" s="57"/>
      <c r="I33" s="38"/>
    </row>
    <row r="34" spans="1:9" ht="12.75">
      <c r="A34" s="45"/>
      <c r="B34" s="56"/>
      <c r="C34" s="55"/>
      <c r="D34" s="55"/>
      <c r="E34" s="57"/>
      <c r="F34" s="56"/>
      <c r="G34" s="55"/>
      <c r="H34" s="57"/>
      <c r="I34" s="38"/>
    </row>
    <row r="35" spans="1:9" ht="12.75">
      <c r="A35" s="45"/>
      <c r="B35" s="56"/>
      <c r="C35" s="55"/>
      <c r="D35" s="55"/>
      <c r="E35" s="57"/>
      <c r="F35" s="56"/>
      <c r="G35" s="55"/>
      <c r="H35" s="57"/>
      <c r="I35" s="38"/>
    </row>
    <row r="36" spans="1:9" ht="12.75">
      <c r="A36" s="45"/>
      <c r="B36" s="56"/>
      <c r="C36" s="55"/>
      <c r="D36" s="55"/>
      <c r="E36" s="57"/>
      <c r="F36" s="56"/>
      <c r="G36" s="55"/>
      <c r="H36" s="57"/>
      <c r="I36" s="38"/>
    </row>
    <row r="37" spans="1:9" ht="12.75">
      <c r="A37" s="45"/>
      <c r="B37" s="56"/>
      <c r="C37" s="55"/>
      <c r="D37" s="55"/>
      <c r="E37" s="57"/>
      <c r="F37" s="56"/>
      <c r="G37" s="55"/>
      <c r="H37" s="57"/>
      <c r="I37" s="38"/>
    </row>
    <row r="38" spans="1:9" ht="12.75">
      <c r="A38" s="45"/>
      <c r="B38" s="56"/>
      <c r="C38" s="55"/>
      <c r="D38" s="55"/>
      <c r="E38" s="57"/>
      <c r="F38" s="56"/>
      <c r="G38" s="55"/>
      <c r="H38" s="57"/>
      <c r="I38" s="38"/>
    </row>
    <row r="39" spans="1:9" ht="12.75">
      <c r="A39" s="45"/>
      <c r="B39" s="56"/>
      <c r="C39" s="55"/>
      <c r="D39" s="55"/>
      <c r="E39" s="57"/>
      <c r="F39" s="56"/>
      <c r="G39" s="55"/>
      <c r="H39" s="57"/>
      <c r="I39" s="38"/>
    </row>
    <row r="40" spans="1:9" ht="12.75">
      <c r="A40" s="45"/>
      <c r="B40" s="56"/>
      <c r="C40" s="55"/>
      <c r="D40" s="55"/>
      <c r="E40" s="57"/>
      <c r="F40" s="56"/>
      <c r="G40" s="55"/>
      <c r="H40" s="57"/>
      <c r="I40" s="38"/>
    </row>
    <row r="41" spans="1:9" ht="12.75">
      <c r="A41" s="45"/>
      <c r="B41" s="56"/>
      <c r="C41" s="55"/>
      <c r="D41" s="55"/>
      <c r="E41" s="57"/>
      <c r="F41" s="56"/>
      <c r="G41" s="55"/>
      <c r="H41" s="57"/>
      <c r="I41" s="38"/>
    </row>
    <row r="42" spans="1:9" ht="12.75">
      <c r="A42" s="45"/>
      <c r="B42" s="56"/>
      <c r="C42" s="55"/>
      <c r="D42" s="55"/>
      <c r="E42" s="57"/>
      <c r="F42" s="56"/>
      <c r="G42" s="55"/>
      <c r="H42" s="57"/>
      <c r="I42" s="38"/>
    </row>
    <row r="43" spans="1:9" ht="12.75">
      <c r="A43" s="45"/>
      <c r="B43" s="56"/>
      <c r="C43" s="55"/>
      <c r="D43" s="55"/>
      <c r="E43" s="57"/>
      <c r="F43" s="56"/>
      <c r="G43" s="55"/>
      <c r="H43" s="57"/>
      <c r="I43" s="38"/>
    </row>
    <row r="44" spans="1:9" ht="12.75">
      <c r="A44" s="45"/>
      <c r="B44" s="56"/>
      <c r="C44" s="55"/>
      <c r="D44" s="55"/>
      <c r="E44" s="57"/>
      <c r="F44" s="56"/>
      <c r="G44" s="55"/>
      <c r="H44" s="57"/>
      <c r="I44" s="38"/>
    </row>
    <row r="45" spans="1:9" ht="12.75">
      <c r="A45" s="45"/>
      <c r="B45" s="56"/>
      <c r="C45" s="55"/>
      <c r="D45" s="55"/>
      <c r="E45" s="57"/>
      <c r="F45" s="56"/>
      <c r="G45" s="55"/>
      <c r="H45" s="57"/>
      <c r="I45" s="38"/>
    </row>
    <row r="46" spans="1:9" ht="12.75">
      <c r="A46" s="45"/>
      <c r="B46" s="56"/>
      <c r="C46" s="55"/>
      <c r="D46" s="55"/>
      <c r="E46" s="57"/>
      <c r="F46" s="56"/>
      <c r="G46" s="55"/>
      <c r="H46" s="57"/>
      <c r="I46" s="38"/>
    </row>
    <row r="47" spans="1:9" ht="12.75">
      <c r="A47" s="45"/>
      <c r="B47" s="56"/>
      <c r="C47" s="55"/>
      <c r="D47" s="55"/>
      <c r="E47" s="57"/>
      <c r="F47" s="56"/>
      <c r="G47" s="55"/>
      <c r="H47" s="57"/>
      <c r="I47" s="38"/>
    </row>
    <row r="48" spans="1:9" ht="12.75">
      <c r="A48" s="45"/>
      <c r="B48" s="56"/>
      <c r="C48" s="55"/>
      <c r="D48" s="55"/>
      <c r="E48" s="57"/>
      <c r="F48" s="56"/>
      <c r="G48" s="55"/>
      <c r="H48" s="57"/>
      <c r="I48" s="38"/>
    </row>
    <row r="49" spans="1:9" ht="12.75">
      <c r="A49" s="45"/>
      <c r="B49" s="56"/>
      <c r="C49" s="55"/>
      <c r="D49" s="55"/>
      <c r="E49" s="57"/>
      <c r="F49" s="56"/>
      <c r="G49" s="55"/>
      <c r="H49" s="57"/>
      <c r="I49" s="38"/>
    </row>
    <row r="50" spans="1:9" ht="12.75">
      <c r="A50" s="45"/>
      <c r="B50" s="56"/>
      <c r="C50" s="55"/>
      <c r="D50" s="55"/>
      <c r="E50" s="57"/>
      <c r="F50" s="56"/>
      <c r="G50" s="55"/>
      <c r="H50" s="57"/>
      <c r="I50" s="38"/>
    </row>
    <row r="51" spans="1:9" ht="12.75">
      <c r="A51" s="45"/>
      <c r="B51" s="56"/>
      <c r="C51" s="55"/>
      <c r="D51" s="55"/>
      <c r="E51" s="57"/>
      <c r="F51" s="56"/>
      <c r="G51" s="55"/>
      <c r="H51" s="57"/>
      <c r="I51" s="38"/>
    </row>
    <row r="52" spans="1:9" ht="12.75">
      <c r="A52" s="45"/>
      <c r="B52" s="56"/>
      <c r="C52" s="55"/>
      <c r="D52" s="55"/>
      <c r="E52" s="57"/>
      <c r="F52" s="56"/>
      <c r="G52" s="55"/>
      <c r="H52" s="57"/>
      <c r="I52" s="38"/>
    </row>
    <row r="53" spans="1:9" ht="12.75">
      <c r="A53" s="45"/>
      <c r="B53" s="56"/>
      <c r="C53" s="55"/>
      <c r="D53" s="55"/>
      <c r="E53" s="57"/>
      <c r="F53" s="56"/>
      <c r="G53" s="55"/>
      <c r="H53" s="57"/>
      <c r="I53" s="38"/>
    </row>
    <row r="54" spans="1:9" ht="12.75">
      <c r="A54" s="45"/>
      <c r="B54" s="56"/>
      <c r="C54" s="55"/>
      <c r="D54" s="55"/>
      <c r="E54" s="57"/>
      <c r="F54" s="56"/>
      <c r="G54" s="55"/>
      <c r="H54" s="57"/>
      <c r="I54" s="38"/>
    </row>
    <row r="55" spans="1:9" ht="12.75">
      <c r="A55" s="45"/>
      <c r="B55" s="56"/>
      <c r="C55" s="55"/>
      <c r="D55" s="55"/>
      <c r="E55" s="57"/>
      <c r="F55" s="56"/>
      <c r="G55" s="55"/>
      <c r="H55" s="57"/>
      <c r="I55" s="38"/>
    </row>
    <row r="56" spans="1:9" ht="12.75">
      <c r="A56" s="45"/>
      <c r="B56" s="56"/>
      <c r="C56" s="55"/>
      <c r="D56" s="55"/>
      <c r="E56" s="57"/>
      <c r="F56" s="56"/>
      <c r="G56" s="55"/>
      <c r="H56" s="57"/>
      <c r="I56" s="38"/>
    </row>
    <row r="57" spans="1:9" ht="12.75">
      <c r="A57" s="45"/>
      <c r="B57" s="56"/>
      <c r="C57" s="55"/>
      <c r="D57" s="55"/>
      <c r="E57" s="57"/>
      <c r="F57" s="56"/>
      <c r="G57" s="55"/>
      <c r="H57" s="57"/>
      <c r="I57" s="38"/>
    </row>
    <row r="58" spans="1:9" ht="12.75">
      <c r="A58" s="45"/>
      <c r="B58" s="56"/>
      <c r="C58" s="55"/>
      <c r="D58" s="55"/>
      <c r="E58" s="57"/>
      <c r="F58" s="56"/>
      <c r="G58" s="55"/>
      <c r="H58" s="57"/>
      <c r="I58" s="38"/>
    </row>
    <row r="59" spans="1:9" ht="12.75">
      <c r="A59" s="45"/>
      <c r="B59" s="56"/>
      <c r="C59" s="55"/>
      <c r="D59" s="55"/>
      <c r="E59" s="57"/>
      <c r="F59" s="56"/>
      <c r="G59" s="55"/>
      <c r="H59" s="57"/>
      <c r="I59" s="38"/>
    </row>
    <row r="60" spans="1:9" ht="12.75">
      <c r="A60" s="45"/>
      <c r="B60" s="56"/>
      <c r="C60" s="55"/>
      <c r="D60" s="55"/>
      <c r="E60" s="57"/>
      <c r="F60" s="56"/>
      <c r="G60" s="55"/>
      <c r="H60" s="57"/>
      <c r="I60" s="38"/>
    </row>
    <row r="61" spans="1:9" ht="12.75">
      <c r="A61" s="45"/>
      <c r="B61" s="56"/>
      <c r="C61" s="55"/>
      <c r="D61" s="55"/>
      <c r="E61" s="57"/>
      <c r="F61" s="56"/>
      <c r="G61" s="55"/>
      <c r="H61" s="57"/>
      <c r="I61" s="38"/>
    </row>
    <row r="62" spans="1:9" ht="12.75">
      <c r="A62" s="45"/>
      <c r="B62" s="56"/>
      <c r="C62" s="55"/>
      <c r="D62" s="55"/>
      <c r="E62" s="57"/>
      <c r="F62" s="56"/>
      <c r="G62" s="55"/>
      <c r="H62" s="57"/>
      <c r="I62" s="38"/>
    </row>
    <row r="63" spans="1:9" ht="12.75">
      <c r="A63" s="45"/>
      <c r="B63" s="56"/>
      <c r="C63" s="55"/>
      <c r="D63" s="55"/>
      <c r="E63" s="57"/>
      <c r="F63" s="56"/>
      <c r="G63" s="55"/>
      <c r="H63" s="57"/>
      <c r="I63" s="38"/>
    </row>
    <row r="64" spans="1:9" ht="12.75">
      <c r="A64" s="45"/>
      <c r="B64" s="56"/>
      <c r="C64" s="55"/>
      <c r="D64" s="55"/>
      <c r="E64" s="57"/>
      <c r="F64" s="56"/>
      <c r="G64" s="55"/>
      <c r="H64" s="57"/>
      <c r="I64" s="38"/>
    </row>
    <row r="65" spans="1:9" ht="12.75">
      <c r="A65" s="45"/>
      <c r="B65" s="56"/>
      <c r="C65" s="55"/>
      <c r="D65" s="55"/>
      <c r="E65" s="57"/>
      <c r="F65" s="56"/>
      <c r="G65" s="55"/>
      <c r="H65" s="57"/>
      <c r="I65" s="38"/>
    </row>
    <row r="66" spans="1:9" ht="12.75">
      <c r="A66" s="45"/>
      <c r="B66" s="56"/>
      <c r="C66" s="55"/>
      <c r="D66" s="55"/>
      <c r="E66" s="57"/>
      <c r="F66" s="56"/>
      <c r="G66" s="55"/>
      <c r="H66" s="57"/>
      <c r="I66" s="38"/>
    </row>
    <row r="67" spans="1:9" ht="12.75">
      <c r="A67" s="45"/>
      <c r="B67" s="56"/>
      <c r="C67" s="55"/>
      <c r="D67" s="55"/>
      <c r="E67" s="57"/>
      <c r="F67" s="56"/>
      <c r="G67" s="55"/>
      <c r="H67" s="57"/>
      <c r="I67" s="38"/>
    </row>
    <row r="68" spans="1:9" ht="12.75">
      <c r="A68" s="45"/>
      <c r="B68" s="56"/>
      <c r="C68" s="55"/>
      <c r="D68" s="55"/>
      <c r="E68" s="57"/>
      <c r="F68" s="56"/>
      <c r="G68" s="55"/>
      <c r="H68" s="57"/>
      <c r="I68" s="38"/>
    </row>
    <row r="69" spans="1:9" ht="12.75">
      <c r="A69" s="45"/>
      <c r="B69" s="56"/>
      <c r="C69" s="55"/>
      <c r="D69" s="55"/>
      <c r="E69" s="57"/>
      <c r="F69" s="56"/>
      <c r="G69" s="55"/>
      <c r="H69" s="57"/>
      <c r="I69" s="38"/>
    </row>
    <row r="70" spans="1:9" ht="12.75">
      <c r="A70" s="45"/>
      <c r="B70" s="56"/>
      <c r="C70" s="55"/>
      <c r="D70" s="55"/>
      <c r="E70" s="57"/>
      <c r="F70" s="56"/>
      <c r="G70" s="55"/>
      <c r="H70" s="57"/>
      <c r="I70" s="38"/>
    </row>
    <row r="71" spans="1:9" ht="12.75">
      <c r="A71" s="45"/>
      <c r="B71" s="56"/>
      <c r="C71" s="55"/>
      <c r="D71" s="55"/>
      <c r="E71" s="57"/>
      <c r="F71" s="56"/>
      <c r="G71" s="55"/>
      <c r="H71" s="57"/>
      <c r="I71" s="38"/>
    </row>
    <row r="72" spans="1:9" ht="12.75">
      <c r="A72" s="45"/>
      <c r="B72" s="56"/>
      <c r="C72" s="55"/>
      <c r="D72" s="55"/>
      <c r="E72" s="57"/>
      <c r="F72" s="56"/>
      <c r="G72" s="55"/>
      <c r="H72" s="57"/>
      <c r="I72" s="38"/>
    </row>
    <row r="73" spans="1:9" ht="12.75">
      <c r="A73" s="45"/>
      <c r="B73" s="56"/>
      <c r="C73" s="55"/>
      <c r="D73" s="55"/>
      <c r="E73" s="57"/>
      <c r="F73" s="56"/>
      <c r="G73" s="55"/>
      <c r="H73" s="57"/>
      <c r="I73" s="38"/>
    </row>
    <row r="74" spans="1:9" ht="12.75">
      <c r="A74" s="45"/>
      <c r="B74" s="56"/>
      <c r="C74" s="55"/>
      <c r="D74" s="55"/>
      <c r="E74" s="57"/>
      <c r="F74" s="56"/>
      <c r="G74" s="55"/>
      <c r="H74" s="57"/>
      <c r="I74" s="38"/>
    </row>
    <row r="75" spans="1:9" ht="12.75">
      <c r="A75" s="45"/>
      <c r="B75" s="56"/>
      <c r="C75" s="55"/>
      <c r="D75" s="55"/>
      <c r="E75" s="57"/>
      <c r="F75" s="56"/>
      <c r="G75" s="55"/>
      <c r="H75" s="57"/>
      <c r="I75" s="38"/>
    </row>
    <row r="76" spans="1:9" ht="12.75">
      <c r="A76" s="45"/>
      <c r="B76" s="56"/>
      <c r="C76" s="55"/>
      <c r="D76" s="55"/>
      <c r="E76" s="57"/>
      <c r="F76" s="56"/>
      <c r="G76" s="55"/>
      <c r="H76" s="57"/>
      <c r="I76" s="38"/>
    </row>
    <row r="77" spans="1:9" ht="12.75">
      <c r="A77" s="45"/>
      <c r="B77" s="56"/>
      <c r="C77" s="55"/>
      <c r="D77" s="55"/>
      <c r="E77" s="57"/>
      <c r="F77" s="56"/>
      <c r="G77" s="55"/>
      <c r="H77" s="57"/>
      <c r="I77" s="38"/>
    </row>
    <row r="78" spans="1:9" ht="12.75">
      <c r="A78" s="45"/>
      <c r="B78" s="56"/>
      <c r="C78" s="55"/>
      <c r="D78" s="55"/>
      <c r="E78" s="57"/>
      <c r="F78" s="56"/>
      <c r="G78" s="55"/>
      <c r="H78" s="57"/>
      <c r="I78" s="38"/>
    </row>
    <row r="79" spans="1:9" ht="12.75">
      <c r="A79" s="45"/>
      <c r="B79" s="56"/>
      <c r="C79" s="55"/>
      <c r="D79" s="55"/>
      <c r="E79" s="57"/>
      <c r="F79" s="56"/>
      <c r="G79" s="55"/>
      <c r="H79" s="57"/>
      <c r="I79" s="38"/>
    </row>
    <row r="80" spans="1:9" ht="12.75">
      <c r="A80" s="45"/>
      <c r="B80" s="56"/>
      <c r="C80" s="55"/>
      <c r="D80" s="55"/>
      <c r="E80" s="57"/>
      <c r="F80" s="56"/>
      <c r="G80" s="55"/>
      <c r="H80" s="57"/>
      <c r="I80" s="38"/>
    </row>
    <row r="81" spans="1:9" ht="12.75">
      <c r="A81" s="45"/>
      <c r="B81" s="56"/>
      <c r="C81" s="55"/>
      <c r="D81" s="55"/>
      <c r="E81" s="57"/>
      <c r="F81" s="56"/>
      <c r="G81" s="55"/>
      <c r="H81" s="57"/>
      <c r="I81" s="38"/>
    </row>
    <row r="82" spans="1:9" ht="12.75">
      <c r="A82" s="45"/>
      <c r="B82" s="56"/>
      <c r="C82" s="55"/>
      <c r="D82" s="55"/>
      <c r="E82" s="57"/>
      <c r="F82" s="56"/>
      <c r="G82" s="55"/>
      <c r="H82" s="57"/>
      <c r="I82" s="38"/>
    </row>
    <row r="83" spans="1:9" ht="12.75">
      <c r="A83" s="45"/>
      <c r="B83" s="56"/>
      <c r="C83" s="55"/>
      <c r="D83" s="55"/>
      <c r="E83" s="57"/>
      <c r="F83" s="56"/>
      <c r="G83" s="55"/>
      <c r="H83" s="57"/>
      <c r="I83" s="38"/>
    </row>
    <row r="84" spans="1:9" ht="12.75">
      <c r="A84" s="45"/>
      <c r="B84" s="56"/>
      <c r="C84" s="55"/>
      <c r="D84" s="55"/>
      <c r="E84" s="57"/>
      <c r="F84" s="56"/>
      <c r="G84" s="55"/>
      <c r="H84" s="57"/>
      <c r="I84" s="38"/>
    </row>
    <row r="85" spans="1:9" ht="12.75">
      <c r="A85" s="45"/>
      <c r="B85" s="56"/>
      <c r="C85" s="55"/>
      <c r="D85" s="55"/>
      <c r="E85" s="57"/>
      <c r="F85" s="56"/>
      <c r="G85" s="55"/>
      <c r="H85" s="57"/>
      <c r="I85" s="38"/>
    </row>
    <row r="86" spans="1:9" ht="12.75">
      <c r="A86" s="45"/>
      <c r="B86" s="56"/>
      <c r="C86" s="55"/>
      <c r="D86" s="55"/>
      <c r="E86" s="57"/>
      <c r="F86" s="56"/>
      <c r="G86" s="55"/>
      <c r="H86" s="57"/>
      <c r="I86" s="38"/>
    </row>
    <row r="87" spans="1:9" ht="12.75">
      <c r="A87" s="45"/>
      <c r="B87" s="56"/>
      <c r="C87" s="55"/>
      <c r="D87" s="55"/>
      <c r="E87" s="57"/>
      <c r="F87" s="56"/>
      <c r="G87" s="55"/>
      <c r="H87" s="57"/>
      <c r="I87" s="38"/>
    </row>
    <row r="88" spans="1:9" ht="12.75">
      <c r="A88" s="45"/>
      <c r="B88" s="56"/>
      <c r="C88" s="55"/>
      <c r="D88" s="55"/>
      <c r="E88" s="57"/>
      <c r="F88" s="56"/>
      <c r="G88" s="55"/>
      <c r="H88" s="57"/>
      <c r="I88" s="38"/>
    </row>
    <row r="89" spans="1:9" ht="12.75">
      <c r="A89" s="45"/>
      <c r="B89" s="56"/>
      <c r="C89" s="55"/>
      <c r="D89" s="55"/>
      <c r="E89" s="57"/>
      <c r="F89" s="56"/>
      <c r="G89" s="55"/>
      <c r="H89" s="57"/>
      <c r="I89" s="38"/>
    </row>
    <row r="90" spans="1:9" ht="12.75">
      <c r="A90" s="45"/>
      <c r="B90" s="56"/>
      <c r="C90" s="55"/>
      <c r="D90" s="55"/>
      <c r="E90" s="57"/>
      <c r="F90" s="56"/>
      <c r="G90" s="55"/>
      <c r="H90" s="57"/>
      <c r="I90" s="38"/>
    </row>
    <row r="91" spans="1:9" ht="12.75">
      <c r="A91" s="45"/>
      <c r="B91" s="56"/>
      <c r="C91" s="55"/>
      <c r="D91" s="55"/>
      <c r="E91" s="57"/>
      <c r="F91" s="56"/>
      <c r="G91" s="55"/>
      <c r="H91" s="57"/>
      <c r="I91" s="38"/>
    </row>
    <row r="92" spans="1:9" ht="12.75">
      <c r="A92" s="45"/>
      <c r="B92" s="56"/>
      <c r="C92" s="55"/>
      <c r="D92" s="55"/>
      <c r="E92" s="57"/>
      <c r="F92" s="56"/>
      <c r="G92" s="55"/>
      <c r="H92" s="57"/>
      <c r="I92" s="38"/>
    </row>
    <row r="93" spans="1:9" ht="12.75">
      <c r="A93" s="45"/>
      <c r="B93" s="56"/>
      <c r="C93" s="55"/>
      <c r="D93" s="55"/>
      <c r="E93" s="57"/>
      <c r="F93" s="56"/>
      <c r="G93" s="55"/>
      <c r="H93" s="57"/>
      <c r="I93" s="38"/>
    </row>
    <row r="94" spans="1:9" ht="12.75">
      <c r="A94" s="45"/>
      <c r="B94" s="56"/>
      <c r="C94" s="55"/>
      <c r="D94" s="55"/>
      <c r="E94" s="57"/>
      <c r="F94" s="56"/>
      <c r="G94" s="55"/>
      <c r="H94" s="57"/>
      <c r="I94" s="38"/>
    </row>
    <row r="95" spans="1:9" ht="12.75">
      <c r="A95" s="45"/>
      <c r="B95" s="56"/>
      <c r="C95" s="55"/>
      <c r="D95" s="55"/>
      <c r="E95" s="57"/>
      <c r="F95" s="56"/>
      <c r="G95" s="55"/>
      <c r="H95" s="57"/>
      <c r="I95" s="38"/>
    </row>
    <row r="96" spans="1:9" ht="12.75">
      <c r="A96" s="45"/>
      <c r="B96" s="56"/>
      <c r="C96" s="55"/>
      <c r="D96" s="55"/>
      <c r="E96" s="57"/>
      <c r="F96" s="56"/>
      <c r="G96" s="55"/>
      <c r="H96" s="57"/>
      <c r="I96" s="38"/>
    </row>
    <row r="97" spans="1:9" ht="12.75">
      <c r="A97" s="45"/>
      <c r="B97" s="56"/>
      <c r="C97" s="55"/>
      <c r="D97" s="55"/>
      <c r="E97" s="57"/>
      <c r="F97" s="56"/>
      <c r="G97" s="55"/>
      <c r="H97" s="57"/>
      <c r="I97" s="38"/>
    </row>
    <row r="98" spans="1:9" ht="12.75">
      <c r="A98" s="45"/>
      <c r="B98" s="56"/>
      <c r="C98" s="55"/>
      <c r="D98" s="55"/>
      <c r="E98" s="57"/>
      <c r="F98" s="56"/>
      <c r="G98" s="55"/>
      <c r="H98" s="57"/>
      <c r="I98" s="38"/>
    </row>
    <row r="99" spans="1:9" ht="12.75">
      <c r="A99" s="45"/>
      <c r="B99" s="56"/>
      <c r="C99" s="55"/>
      <c r="D99" s="55"/>
      <c r="E99" s="57"/>
      <c r="F99" s="56"/>
      <c r="G99" s="55"/>
      <c r="H99" s="57"/>
      <c r="I99" s="38"/>
    </row>
    <row r="100" spans="1:9" ht="12.75">
      <c r="A100" s="45"/>
      <c r="B100" s="56"/>
      <c r="C100" s="55"/>
      <c r="D100" s="55"/>
      <c r="E100" s="57"/>
      <c r="F100" s="56"/>
      <c r="G100" s="55"/>
      <c r="H100" s="57"/>
      <c r="I100" s="38"/>
    </row>
    <row r="101" spans="1:9" ht="12.75">
      <c r="A101" s="45"/>
      <c r="B101" s="56"/>
      <c r="C101" s="55"/>
      <c r="D101" s="55"/>
      <c r="E101" s="57"/>
      <c r="F101" s="56"/>
      <c r="G101" s="55"/>
      <c r="H101" s="57"/>
      <c r="I101" s="38"/>
    </row>
    <row r="102" spans="1:9" ht="12.75">
      <c r="A102" s="45"/>
      <c r="B102" s="56"/>
      <c r="C102" s="55"/>
      <c r="D102" s="55"/>
      <c r="E102" s="57"/>
      <c r="F102" s="56"/>
      <c r="G102" s="55"/>
      <c r="H102" s="57"/>
      <c r="I102" s="38"/>
    </row>
    <row r="103" spans="1:9" ht="12.75">
      <c r="A103" s="45"/>
      <c r="B103" s="56"/>
      <c r="C103" s="55"/>
      <c r="D103" s="55"/>
      <c r="E103" s="57"/>
      <c r="F103" s="56"/>
      <c r="G103" s="55"/>
      <c r="H103" s="57"/>
      <c r="I103" s="38"/>
    </row>
    <row r="104" spans="1:9" ht="12.75">
      <c r="A104" s="45"/>
      <c r="B104" s="56"/>
      <c r="C104" s="55"/>
      <c r="D104" s="55"/>
      <c r="E104" s="57"/>
      <c r="F104" s="56"/>
      <c r="G104" s="55"/>
      <c r="H104" s="57"/>
      <c r="I104" s="38"/>
    </row>
    <row r="105" spans="1:9" ht="12.75">
      <c r="A105" s="45"/>
      <c r="B105" s="56"/>
      <c r="C105" s="55"/>
      <c r="D105" s="55"/>
      <c r="E105" s="57"/>
      <c r="F105" s="56"/>
      <c r="G105" s="55"/>
      <c r="H105" s="57"/>
      <c r="I105" s="38"/>
    </row>
    <row r="106" spans="1:9" ht="12.75">
      <c r="A106" s="45"/>
      <c r="B106" s="56"/>
      <c r="C106" s="55"/>
      <c r="D106" s="55"/>
      <c r="E106" s="57"/>
      <c r="F106" s="56"/>
      <c r="G106" s="55"/>
      <c r="H106" s="57"/>
      <c r="I106" s="38"/>
    </row>
    <row r="107" spans="1:9" ht="12.75">
      <c r="A107" s="45"/>
      <c r="B107" s="56"/>
      <c r="C107" s="55"/>
      <c r="D107" s="55"/>
      <c r="E107" s="57"/>
      <c r="F107" s="56"/>
      <c r="G107" s="55"/>
      <c r="H107" s="57"/>
      <c r="I107" s="38"/>
    </row>
    <row r="108" spans="1:9" ht="12.75">
      <c r="A108" s="45"/>
      <c r="B108" s="56"/>
      <c r="C108" s="55"/>
      <c r="D108" s="55"/>
      <c r="E108" s="57"/>
      <c r="F108" s="56"/>
      <c r="G108" s="55"/>
      <c r="H108" s="57"/>
      <c r="I108" s="38"/>
    </row>
    <row r="109" spans="1:9" ht="12.75">
      <c r="A109" s="45"/>
      <c r="B109" s="56"/>
      <c r="C109" s="55"/>
      <c r="D109" s="55"/>
      <c r="E109" s="57"/>
      <c r="F109" s="56"/>
      <c r="G109" s="55"/>
      <c r="H109" s="57"/>
      <c r="I109" s="38"/>
    </row>
    <row r="110" spans="1:9" ht="12.75">
      <c r="A110" s="45"/>
      <c r="B110" s="56"/>
      <c r="C110" s="55"/>
      <c r="D110" s="55"/>
      <c r="E110" s="57"/>
      <c r="F110" s="56"/>
      <c r="G110" s="55"/>
      <c r="H110" s="57"/>
      <c r="I110" s="38"/>
    </row>
    <row r="111" spans="1:9" ht="12.75">
      <c r="A111" s="45"/>
      <c r="B111" s="56"/>
      <c r="C111" s="55"/>
      <c r="D111" s="55"/>
      <c r="E111" s="57"/>
      <c r="F111" s="56"/>
      <c r="G111" s="55"/>
      <c r="H111" s="57"/>
      <c r="I111" s="38"/>
    </row>
    <row r="112" spans="1:9" ht="12.75">
      <c r="A112" s="45"/>
      <c r="B112" s="56"/>
      <c r="C112" s="55"/>
      <c r="D112" s="55"/>
      <c r="E112" s="57"/>
      <c r="F112" s="56"/>
      <c r="G112" s="55"/>
      <c r="H112" s="57"/>
      <c r="I112" s="38"/>
    </row>
    <row r="113" spans="1:9" ht="12.75">
      <c r="A113" s="45"/>
      <c r="B113" s="56"/>
      <c r="C113" s="55"/>
      <c r="D113" s="55"/>
      <c r="E113" s="57"/>
      <c r="F113" s="56"/>
      <c r="G113" s="55"/>
      <c r="H113" s="57"/>
      <c r="I113" s="38"/>
    </row>
    <row r="114" spans="1:9" ht="12.75">
      <c r="A114" s="45"/>
      <c r="B114" s="56"/>
      <c r="C114" s="55"/>
      <c r="D114" s="55"/>
      <c r="E114" s="57"/>
      <c r="F114" s="56"/>
      <c r="G114" s="55"/>
      <c r="H114" s="57"/>
      <c r="I114" s="38"/>
    </row>
    <row r="115" spans="1:9" ht="12.75">
      <c r="A115" s="45"/>
      <c r="B115" s="56"/>
      <c r="C115" s="55"/>
      <c r="D115" s="55"/>
      <c r="E115" s="57"/>
      <c r="F115" s="56"/>
      <c r="G115" s="55"/>
      <c r="H115" s="57"/>
      <c r="I115" s="38"/>
    </row>
    <row r="116" spans="1:9" ht="12.75">
      <c r="A116" s="45"/>
      <c r="B116" s="56"/>
      <c r="C116" s="55"/>
      <c r="D116" s="55"/>
      <c r="E116" s="57"/>
      <c r="F116" s="56"/>
      <c r="G116" s="55"/>
      <c r="H116" s="57"/>
      <c r="I116" s="38"/>
    </row>
    <row r="117" spans="1:9" ht="12.75">
      <c r="A117" s="45"/>
      <c r="B117" s="56"/>
      <c r="C117" s="55"/>
      <c r="D117" s="55"/>
      <c r="E117" s="57"/>
      <c r="F117" s="56"/>
      <c r="G117" s="55"/>
      <c r="H117" s="57"/>
      <c r="I117" s="38"/>
    </row>
    <row r="118" spans="1:9" ht="12.75">
      <c r="A118" s="45"/>
      <c r="B118" s="56"/>
      <c r="C118" s="55"/>
      <c r="D118" s="55"/>
      <c r="E118" s="57"/>
      <c r="F118" s="56"/>
      <c r="G118" s="55"/>
      <c r="H118" s="57"/>
      <c r="I118" s="38"/>
    </row>
    <row r="119" spans="1:9" ht="12.75">
      <c r="A119" s="45"/>
      <c r="B119" s="56"/>
      <c r="C119" s="55"/>
      <c r="D119" s="55"/>
      <c r="E119" s="57"/>
      <c r="F119" s="56"/>
      <c r="G119" s="55"/>
      <c r="H119" s="57"/>
      <c r="I119" s="38"/>
    </row>
    <row r="120" spans="1:9" ht="12.75">
      <c r="A120" s="45"/>
      <c r="B120" s="56"/>
      <c r="C120" s="55"/>
      <c r="D120" s="55"/>
      <c r="E120" s="57"/>
      <c r="F120" s="56"/>
      <c r="G120" s="55"/>
      <c r="H120" s="57"/>
      <c r="I120" s="38"/>
    </row>
    <row r="121" spans="1:9" ht="12.75">
      <c r="A121" s="45"/>
      <c r="B121" s="56"/>
      <c r="C121" s="55"/>
      <c r="D121" s="55"/>
      <c r="E121" s="57"/>
      <c r="F121" s="56"/>
      <c r="G121" s="55"/>
      <c r="H121" s="57"/>
      <c r="I121" s="38"/>
    </row>
    <row r="122" spans="1:9" ht="12.75">
      <c r="A122" s="45"/>
      <c r="B122" s="56"/>
      <c r="C122" s="55"/>
      <c r="D122" s="55"/>
      <c r="E122" s="57"/>
      <c r="F122" s="56"/>
      <c r="G122" s="55"/>
      <c r="H122" s="57"/>
      <c r="I122" s="38"/>
    </row>
    <row r="123" spans="1:9" ht="12.75">
      <c r="A123" s="45"/>
      <c r="B123" s="56"/>
      <c r="C123" s="55"/>
      <c r="D123" s="55"/>
      <c r="E123" s="57"/>
      <c r="F123" s="56"/>
      <c r="G123" s="55"/>
      <c r="H123" s="57"/>
      <c r="I123" s="38"/>
    </row>
    <row r="124" spans="1:9" ht="12.75">
      <c r="A124" s="45"/>
      <c r="B124" s="56"/>
      <c r="C124" s="55"/>
      <c r="D124" s="55"/>
      <c r="E124" s="57"/>
      <c r="F124" s="56"/>
      <c r="G124" s="55"/>
      <c r="H124" s="57"/>
      <c r="I124" s="38"/>
    </row>
    <row r="125" spans="1:9" ht="12.75">
      <c r="A125" s="45"/>
      <c r="B125" s="56"/>
      <c r="C125" s="55"/>
      <c r="D125" s="55"/>
      <c r="E125" s="57"/>
      <c r="F125" s="56"/>
      <c r="G125" s="55"/>
      <c r="H125" s="57"/>
      <c r="I125" s="38"/>
    </row>
    <row r="126" spans="1:9" ht="12.75">
      <c r="A126" s="45"/>
      <c r="B126" s="56"/>
      <c r="C126" s="55"/>
      <c r="D126" s="55"/>
      <c r="E126" s="57"/>
      <c r="F126" s="56"/>
      <c r="G126" s="55"/>
      <c r="H126" s="57"/>
      <c r="I126" s="38"/>
    </row>
    <row r="127" spans="1:8" ht="12.75">
      <c r="A127" s="45"/>
      <c r="B127" s="45"/>
      <c r="C127" s="45"/>
      <c r="D127" s="45"/>
      <c r="E127" s="45"/>
      <c r="F127" s="45"/>
      <c r="G127" s="45"/>
      <c r="H127" s="45"/>
    </row>
    <row r="128" spans="1:8" ht="12.75">
      <c r="A128" s="45"/>
      <c r="B128" s="45"/>
      <c r="C128" s="45"/>
      <c r="D128" s="45"/>
      <c r="E128" s="45"/>
      <c r="F128" s="45"/>
      <c r="G128" s="45"/>
      <c r="H128" s="45"/>
    </row>
    <row r="129" spans="1:8" ht="12.75">
      <c r="A129" s="45"/>
      <c r="B129" s="45"/>
      <c r="C129" s="45"/>
      <c r="D129" s="45"/>
      <c r="E129" s="45"/>
      <c r="F129" s="45"/>
      <c r="G129" s="45"/>
      <c r="H129" s="45"/>
    </row>
    <row r="130" spans="1:8" ht="12.75">
      <c r="A130" s="45"/>
      <c r="B130" s="45"/>
      <c r="C130" s="45"/>
      <c r="D130" s="45"/>
      <c r="E130" s="45"/>
      <c r="F130" s="45"/>
      <c r="G130" s="45"/>
      <c r="H130" s="45"/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2"/>
  <headerFooter alignWithMargins="0">
    <oddFooter>&amp;C&amp;A</oddFooter>
  </headerFooter>
  <colBreaks count="1" manualBreakCount="1">
    <brk id="9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O26"/>
  <sheetViews>
    <sheetView showGridLines="0" view="pageBreakPreview" zoomScale="75" zoomScaleNormal="75" zoomScaleSheetLayoutView="75" workbookViewId="0" topLeftCell="A1">
      <selection activeCell="H18" sqref="H18"/>
    </sheetView>
  </sheetViews>
  <sheetFormatPr defaultColWidth="12.57421875" defaultRowHeight="12.75"/>
  <cols>
    <col min="1" max="6" width="18.7109375" style="10" customWidth="1"/>
    <col min="7" max="7" width="2.28125" style="10" hidden="1" customWidth="1"/>
    <col min="8" max="8" width="10.8515625" style="10" customWidth="1"/>
    <col min="9" max="9" width="11.8515625" style="10" customWidth="1"/>
    <col min="10" max="10" width="16.421875" style="10" customWidth="1"/>
    <col min="11" max="11" width="12.57421875" style="10" customWidth="1"/>
    <col min="12" max="12" width="31.8515625" style="10" customWidth="1"/>
    <col min="13" max="13" width="4.8515625" style="10" customWidth="1"/>
    <col min="14" max="16384" width="12.57421875" style="10" customWidth="1"/>
  </cols>
  <sheetData>
    <row r="1" spans="1:11" ht="18">
      <c r="A1" s="839" t="s">
        <v>533</v>
      </c>
      <c r="B1" s="839"/>
      <c r="C1" s="839"/>
      <c r="D1" s="839"/>
      <c r="E1" s="839"/>
      <c r="F1" s="839"/>
      <c r="G1" s="16"/>
      <c r="H1" s="16"/>
      <c r="I1" s="16"/>
      <c r="J1" s="16"/>
      <c r="K1" s="16"/>
    </row>
    <row r="2" spans="1:11" ht="12.75" customHeight="1">
      <c r="A2" s="20"/>
      <c r="B2" s="20"/>
      <c r="C2" s="20"/>
      <c r="D2" s="20"/>
      <c r="E2" s="20"/>
      <c r="F2" s="20"/>
      <c r="G2" s="16"/>
      <c r="H2" s="16"/>
      <c r="I2" s="16"/>
      <c r="J2" s="16"/>
      <c r="K2" s="16"/>
    </row>
    <row r="3" spans="1:6" ht="15">
      <c r="A3" s="813" t="s">
        <v>646</v>
      </c>
      <c r="B3" s="807"/>
      <c r="C3" s="807"/>
      <c r="D3" s="807"/>
      <c r="E3" s="807"/>
      <c r="F3" s="807"/>
    </row>
    <row r="4" spans="1:6" ht="14.25" customHeight="1" thickBot="1">
      <c r="A4" s="243"/>
      <c r="B4" s="243"/>
      <c r="C4" s="243"/>
      <c r="D4" s="243"/>
      <c r="E4" s="243"/>
      <c r="F4" s="243"/>
    </row>
    <row r="5" spans="1:6" ht="27" customHeight="1">
      <c r="A5" s="802"/>
      <c r="B5" s="803" t="s">
        <v>161</v>
      </c>
      <c r="C5" s="808" t="s">
        <v>670</v>
      </c>
      <c r="D5" s="809"/>
      <c r="E5" s="809"/>
      <c r="F5" s="809"/>
    </row>
    <row r="6" spans="1:6" ht="12.75">
      <c r="A6" s="804" t="s">
        <v>76</v>
      </c>
      <c r="B6" s="805" t="s">
        <v>843</v>
      </c>
      <c r="C6" s="810" t="s">
        <v>77</v>
      </c>
      <c r="D6" s="810" t="s">
        <v>162</v>
      </c>
      <c r="E6" s="810" t="s">
        <v>78</v>
      </c>
      <c r="F6" s="849" t="s">
        <v>79</v>
      </c>
    </row>
    <row r="7" spans="1:10" ht="13.5" thickBot="1">
      <c r="A7" s="806"/>
      <c r="B7" s="791" t="s">
        <v>163</v>
      </c>
      <c r="C7" s="848"/>
      <c r="D7" s="848"/>
      <c r="E7" s="848"/>
      <c r="F7" s="850"/>
      <c r="J7"/>
    </row>
    <row r="8" spans="1:11" ht="12.75">
      <c r="A8" s="237" t="s">
        <v>688</v>
      </c>
      <c r="B8" s="244">
        <v>9.83</v>
      </c>
      <c r="C8" s="218">
        <v>1372.375</v>
      </c>
      <c r="D8" s="218">
        <v>1541.775</v>
      </c>
      <c r="E8" s="218">
        <v>1235.1225</v>
      </c>
      <c r="F8" s="219">
        <v>1338.4</v>
      </c>
      <c r="G8" s="12"/>
      <c r="H8" s="13"/>
      <c r="I8" s="26"/>
      <c r="J8" s="25"/>
      <c r="K8" s="11"/>
    </row>
    <row r="9" spans="1:11" ht="12.75" customHeight="1">
      <c r="A9" s="245" t="s">
        <v>243</v>
      </c>
      <c r="B9" s="180">
        <v>10</v>
      </c>
      <c r="C9" s="182">
        <v>1425.37</v>
      </c>
      <c r="D9" s="182">
        <v>1613.84</v>
      </c>
      <c r="E9" s="182">
        <v>1286.1775</v>
      </c>
      <c r="F9" s="181">
        <v>1286.1775</v>
      </c>
      <c r="G9" s="12"/>
      <c r="H9" s="13"/>
      <c r="I9" s="26"/>
      <c r="J9" s="25"/>
      <c r="K9" s="11"/>
    </row>
    <row r="10" spans="1:11" ht="12.75">
      <c r="A10" s="220" t="s">
        <v>244</v>
      </c>
      <c r="B10" s="180">
        <v>10.65</v>
      </c>
      <c r="C10" s="182">
        <v>1480.16</v>
      </c>
      <c r="D10" s="182">
        <v>1684.07</v>
      </c>
      <c r="E10" s="182">
        <v>1351.11</v>
      </c>
      <c r="F10" s="181">
        <v>1438.06</v>
      </c>
      <c r="G10" s="12"/>
      <c r="H10" s="13"/>
      <c r="I10" s="26"/>
      <c r="J10" s="25"/>
      <c r="K10" s="11"/>
    </row>
    <row r="11" spans="1:11" ht="12.75">
      <c r="A11" s="220" t="s">
        <v>245</v>
      </c>
      <c r="B11" s="180">
        <v>10.65</v>
      </c>
      <c r="C11" s="182">
        <v>1520.9</v>
      </c>
      <c r="D11" s="182">
        <v>1740.1</v>
      </c>
      <c r="E11" s="182">
        <v>1407.6</v>
      </c>
      <c r="F11" s="181">
        <v>1474.3</v>
      </c>
      <c r="G11" s="12"/>
      <c r="H11" s="13"/>
      <c r="I11" s="26"/>
      <c r="J11" s="25"/>
      <c r="K11" s="11"/>
    </row>
    <row r="12" spans="1:11" ht="12.75">
      <c r="A12" s="220" t="s">
        <v>246</v>
      </c>
      <c r="B12" s="180">
        <v>10.65</v>
      </c>
      <c r="C12" s="182">
        <v>1560.2</v>
      </c>
      <c r="D12" s="182">
        <v>1787.4</v>
      </c>
      <c r="E12" s="182">
        <v>1439.4</v>
      </c>
      <c r="F12" s="181">
        <v>1517.3</v>
      </c>
      <c r="G12" s="12"/>
      <c r="H12" s="13"/>
      <c r="I12" s="27"/>
      <c r="J12" s="28"/>
      <c r="K12" s="29"/>
    </row>
    <row r="13" spans="1:11" ht="12.75">
      <c r="A13" s="220" t="s">
        <v>247</v>
      </c>
      <c r="B13" s="180">
        <v>11.89</v>
      </c>
      <c r="C13" s="182">
        <v>1613.6675</v>
      </c>
      <c r="D13" s="182">
        <v>1851.935</v>
      </c>
      <c r="E13" s="182">
        <v>1493.2624999999998</v>
      </c>
      <c r="F13" s="181">
        <v>1572.755</v>
      </c>
      <c r="G13" s="12"/>
      <c r="H13" s="13"/>
      <c r="I13" s="27"/>
      <c r="J13" s="28"/>
      <c r="K13" s="29"/>
    </row>
    <row r="14" spans="1:11" ht="12.75">
      <c r="A14" s="220" t="s">
        <v>251</v>
      </c>
      <c r="B14" s="180">
        <v>12.4075</v>
      </c>
      <c r="C14" s="182">
        <v>1676.7</v>
      </c>
      <c r="D14" s="182">
        <v>1907.07</v>
      </c>
      <c r="E14" s="182">
        <v>1565.25</v>
      </c>
      <c r="F14" s="181">
        <v>1638.645</v>
      </c>
      <c r="G14" s="12"/>
      <c r="H14" s="13"/>
      <c r="I14" s="27"/>
      <c r="J14" s="28"/>
      <c r="K14" s="29"/>
    </row>
    <row r="15" spans="1:11" ht="12.75">
      <c r="A15" s="220" t="s">
        <v>590</v>
      </c>
      <c r="B15" s="180">
        <v>11.575</v>
      </c>
      <c r="C15" s="182">
        <v>1762.78</v>
      </c>
      <c r="D15" s="182">
        <v>2005.12</v>
      </c>
      <c r="E15" s="182">
        <v>1656.565</v>
      </c>
      <c r="F15" s="181">
        <v>1719.87</v>
      </c>
      <c r="G15" s="12"/>
      <c r="H15" s="13"/>
      <c r="I15" s="27"/>
      <c r="J15" s="28"/>
      <c r="K15" s="29"/>
    </row>
    <row r="16" spans="1:11" ht="12.75">
      <c r="A16" s="220" t="s">
        <v>689</v>
      </c>
      <c r="B16" s="180">
        <v>12.18</v>
      </c>
      <c r="C16" s="182">
        <v>1857.9775</v>
      </c>
      <c r="D16" s="182">
        <v>2030.235</v>
      </c>
      <c r="E16" s="182">
        <v>1791.185</v>
      </c>
      <c r="F16" s="181">
        <v>1829.705</v>
      </c>
      <c r="G16" s="12"/>
      <c r="H16" s="13"/>
      <c r="I16" s="27"/>
      <c r="J16" s="28"/>
      <c r="K16" s="29"/>
    </row>
    <row r="17" spans="1:11" ht="12.75">
      <c r="A17" s="220" t="s">
        <v>690</v>
      </c>
      <c r="B17" s="180">
        <v>12.2375</v>
      </c>
      <c r="C17" s="182">
        <v>1875.23</v>
      </c>
      <c r="D17" s="182">
        <v>2088.605</v>
      </c>
      <c r="E17" s="182">
        <v>1804.735</v>
      </c>
      <c r="F17" s="181">
        <v>1838.7325</v>
      </c>
      <c r="G17" s="12"/>
      <c r="H17" s="13"/>
      <c r="I17" s="27"/>
      <c r="J17" s="28"/>
      <c r="K17" s="29"/>
    </row>
    <row r="18" spans="1:11" ht="12.75">
      <c r="A18" s="220" t="s">
        <v>713</v>
      </c>
      <c r="B18" s="180">
        <v>12.4825</v>
      </c>
      <c r="C18" s="182">
        <v>1894.8425</v>
      </c>
      <c r="D18" s="182">
        <v>2147.29</v>
      </c>
      <c r="E18" s="182">
        <v>1849.53</v>
      </c>
      <c r="F18" s="181">
        <v>1848.135</v>
      </c>
      <c r="G18" s="12"/>
      <c r="H18" s="13"/>
      <c r="I18" s="27"/>
      <c r="J18" s="28"/>
      <c r="K18" s="29"/>
    </row>
    <row r="19" spans="1:11" ht="12.75">
      <c r="A19" s="220">
        <v>2012</v>
      </c>
      <c r="B19" s="180">
        <v>12.615</v>
      </c>
      <c r="C19" s="182">
        <v>1883.54</v>
      </c>
      <c r="D19" s="182">
        <v>2172.15</v>
      </c>
      <c r="E19" s="182">
        <v>1872.79</v>
      </c>
      <c r="F19" s="181">
        <v>1827.48</v>
      </c>
      <c r="G19" s="12"/>
      <c r="H19" s="13"/>
      <c r="I19" s="27"/>
      <c r="J19" s="28"/>
      <c r="K19" s="29"/>
    </row>
    <row r="20" spans="1:15" ht="13.5" thickBot="1">
      <c r="A20" s="541" t="s">
        <v>842</v>
      </c>
      <c r="B20" s="174">
        <v>12.62</v>
      </c>
      <c r="C20" s="539">
        <v>1883.76</v>
      </c>
      <c r="D20" s="539">
        <v>2214.01</v>
      </c>
      <c r="E20" s="539">
        <v>1882.945</v>
      </c>
      <c r="F20" s="540">
        <v>1820.0025</v>
      </c>
      <c r="L20" s="11"/>
      <c r="O20" s="12"/>
    </row>
    <row r="21" spans="1:13" ht="12.75">
      <c r="A21" s="853" t="s">
        <v>220</v>
      </c>
      <c r="B21" s="853"/>
      <c r="C21" s="246"/>
      <c r="D21" s="247"/>
      <c r="E21" s="246"/>
      <c r="F21" s="246"/>
      <c r="L21" s="11"/>
      <c r="M21" s="12"/>
    </row>
    <row r="22" spans="1:15" ht="14.25">
      <c r="A22" s="854" t="s">
        <v>276</v>
      </c>
      <c r="B22" s="854"/>
      <c r="C22" s="854"/>
      <c r="L22" s="11"/>
      <c r="O22" s="12"/>
    </row>
    <row r="23" spans="1:15" ht="12.75">
      <c r="A23" s="855" t="s">
        <v>671</v>
      </c>
      <c r="B23" s="855"/>
      <c r="L23" s="11"/>
      <c r="O23" s="12"/>
    </row>
    <row r="24" spans="1:15" ht="12.75">
      <c r="A24" s="855" t="s">
        <v>672</v>
      </c>
      <c r="B24" s="855"/>
      <c r="L24" s="11"/>
      <c r="O24" s="12"/>
    </row>
    <row r="25" spans="1:15" ht="12.75">
      <c r="A25" s="855" t="s">
        <v>844</v>
      </c>
      <c r="B25" s="855"/>
      <c r="L25" s="11"/>
      <c r="O25" s="12"/>
    </row>
    <row r="26" spans="1:2" ht="12.75">
      <c r="A26" s="851" t="s">
        <v>691</v>
      </c>
      <c r="B26" s="852"/>
    </row>
    <row r="41" ht="13.5" customHeight="1"/>
  </sheetData>
  <mergeCells count="13">
    <mergeCell ref="A26:B26"/>
    <mergeCell ref="A21:B21"/>
    <mergeCell ref="A22:C22"/>
    <mergeCell ref="A23:B23"/>
    <mergeCell ref="A24:B24"/>
    <mergeCell ref="A25:B25"/>
    <mergeCell ref="A3:F3"/>
    <mergeCell ref="C5:F5"/>
    <mergeCell ref="A1:F1"/>
    <mergeCell ref="C6:C7"/>
    <mergeCell ref="D6:D7"/>
    <mergeCell ref="E6:E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2" transitionEvaluation="1">
    <pageSetUpPr fitToPage="1"/>
  </sheetPr>
  <dimension ref="A1:K24"/>
  <sheetViews>
    <sheetView showGridLines="0" view="pageBreakPreview" zoomScale="75" zoomScaleNormal="75" zoomScaleSheetLayoutView="75" workbookViewId="0" topLeftCell="A1">
      <selection activeCell="E22" sqref="E22"/>
    </sheetView>
  </sheetViews>
  <sheetFormatPr defaultColWidth="12.57421875" defaultRowHeight="12.75"/>
  <cols>
    <col min="1" max="1" width="16.8515625" style="10" customWidth="1"/>
    <col min="2" max="4" width="14.28125" style="10" customWidth="1"/>
    <col min="5" max="5" width="18.421875" style="10" customWidth="1"/>
    <col min="6" max="6" width="2.28125" style="10" hidden="1" customWidth="1"/>
    <col min="7" max="7" width="19.7109375" style="10" customWidth="1"/>
    <col min="8" max="8" width="22.7109375" style="10" customWidth="1"/>
    <col min="9" max="9" width="23.8515625" style="10" customWidth="1"/>
    <col min="10" max="10" width="3.8515625" style="10" customWidth="1"/>
    <col min="11" max="11" width="12.57421875" style="10" customWidth="1"/>
    <col min="12" max="12" width="31.8515625" style="10" customWidth="1"/>
    <col min="13" max="13" width="4.8515625" style="10" customWidth="1"/>
    <col min="14" max="16384" width="12.57421875" style="10" customWidth="1"/>
  </cols>
  <sheetData>
    <row r="1" spans="1:11" ht="18">
      <c r="A1" s="839" t="s">
        <v>533</v>
      </c>
      <c r="B1" s="839"/>
      <c r="C1" s="839"/>
      <c r="D1" s="839"/>
      <c r="E1" s="839"/>
      <c r="F1" s="839"/>
      <c r="G1" s="839"/>
      <c r="H1" s="839"/>
      <c r="I1" s="839"/>
      <c r="J1" s="16"/>
      <c r="K1" s="16"/>
    </row>
    <row r="2" spans="1:11" ht="12.75" customHeight="1">
      <c r="A2" s="20"/>
      <c r="B2" s="20"/>
      <c r="C2" s="20"/>
      <c r="D2" s="20"/>
      <c r="E2" s="20"/>
      <c r="F2" s="16"/>
      <c r="G2" s="16"/>
      <c r="H2" s="16"/>
      <c r="I2" s="16"/>
      <c r="J2" s="16"/>
      <c r="K2" s="16"/>
    </row>
    <row r="3" spans="1:9" ht="15">
      <c r="A3" s="813" t="s">
        <v>647</v>
      </c>
      <c r="B3" s="813"/>
      <c r="C3" s="813"/>
      <c r="D3" s="813"/>
      <c r="E3" s="813"/>
      <c r="F3" s="813"/>
      <c r="G3" s="813"/>
      <c r="H3" s="813"/>
      <c r="I3" s="813"/>
    </row>
    <row r="4" spans="1:5" ht="13.5" customHeight="1" thickBot="1">
      <c r="A4" s="19"/>
      <c r="B4" s="19"/>
      <c r="C4" s="19"/>
      <c r="D4" s="19"/>
      <c r="E4" s="19"/>
    </row>
    <row r="5" spans="1:9" s="414" customFormat="1" ht="12.75" customHeight="1">
      <c r="A5" s="864" t="s">
        <v>601</v>
      </c>
      <c r="B5" s="871" t="s">
        <v>600</v>
      </c>
      <c r="C5" s="860" t="s">
        <v>681</v>
      </c>
      <c r="D5" s="863"/>
      <c r="E5" s="864"/>
      <c r="F5" s="419" t="s">
        <v>673</v>
      </c>
      <c r="G5" s="857" t="s">
        <v>625</v>
      </c>
      <c r="H5" s="857" t="s">
        <v>674</v>
      </c>
      <c r="I5" s="860" t="s">
        <v>680</v>
      </c>
    </row>
    <row r="6" spans="1:9" s="414" customFormat="1" ht="18" customHeight="1">
      <c r="A6" s="875"/>
      <c r="B6" s="872"/>
      <c r="C6" s="861"/>
      <c r="D6" s="865"/>
      <c r="E6" s="866"/>
      <c r="F6" s="417" t="s">
        <v>675</v>
      </c>
      <c r="G6" s="869"/>
      <c r="H6" s="858"/>
      <c r="I6" s="861"/>
    </row>
    <row r="7" spans="1:9" s="414" customFormat="1" ht="55.5" customHeight="1">
      <c r="A7" s="875"/>
      <c r="B7" s="873"/>
      <c r="C7" s="862"/>
      <c r="D7" s="867"/>
      <c r="E7" s="868"/>
      <c r="F7" s="418"/>
      <c r="G7" s="869"/>
      <c r="H7" s="859"/>
      <c r="I7" s="862"/>
    </row>
    <row r="8" spans="1:9" s="414" customFormat="1" ht="60" customHeight="1" thickBot="1">
      <c r="A8" s="876"/>
      <c r="B8" s="874"/>
      <c r="C8" s="420" t="s">
        <v>622</v>
      </c>
      <c r="D8" s="420" t="s">
        <v>623</v>
      </c>
      <c r="E8" s="420" t="s">
        <v>624</v>
      </c>
      <c r="F8" s="420"/>
      <c r="G8" s="870"/>
      <c r="H8" s="420" t="s">
        <v>676</v>
      </c>
      <c r="I8" s="459" t="s">
        <v>677</v>
      </c>
    </row>
    <row r="9" spans="1:9" ht="12.75">
      <c r="A9" s="415" t="s">
        <v>602</v>
      </c>
      <c r="B9" s="461" t="s">
        <v>612</v>
      </c>
      <c r="C9" s="462">
        <v>14.74</v>
      </c>
      <c r="D9" s="462">
        <v>442.2</v>
      </c>
      <c r="E9" s="463">
        <v>6190.8</v>
      </c>
      <c r="F9" s="464">
        <v>2</v>
      </c>
      <c r="G9" s="464">
        <v>2</v>
      </c>
      <c r="H9" s="465">
        <v>20.95</v>
      </c>
      <c r="I9" s="466">
        <v>3.44</v>
      </c>
    </row>
    <row r="10" spans="1:9" ht="12.75">
      <c r="A10" s="415" t="s">
        <v>603</v>
      </c>
      <c r="B10" s="461" t="s">
        <v>613</v>
      </c>
      <c r="C10" s="462">
        <v>15.04</v>
      </c>
      <c r="D10" s="462">
        <v>451.2</v>
      </c>
      <c r="E10" s="463">
        <v>6316.8</v>
      </c>
      <c r="F10" s="464">
        <v>2</v>
      </c>
      <c r="G10" s="464">
        <v>2</v>
      </c>
      <c r="H10" s="465">
        <v>21.37</v>
      </c>
      <c r="I10" s="466">
        <v>3.51</v>
      </c>
    </row>
    <row r="11" spans="1:9" ht="12.75">
      <c r="A11" s="415" t="s">
        <v>604</v>
      </c>
      <c r="B11" s="461" t="s">
        <v>614</v>
      </c>
      <c r="C11" s="462">
        <v>15.35</v>
      </c>
      <c r="D11" s="462">
        <v>460.5</v>
      </c>
      <c r="E11" s="463">
        <v>6447</v>
      </c>
      <c r="F11" s="464">
        <v>2</v>
      </c>
      <c r="G11" s="464">
        <v>2</v>
      </c>
      <c r="H11" s="465">
        <v>21.8</v>
      </c>
      <c r="I11" s="466">
        <v>3.59</v>
      </c>
    </row>
    <row r="12" spans="1:9" ht="12.75">
      <c r="A12" s="415" t="s">
        <v>605</v>
      </c>
      <c r="B12" s="467" t="s">
        <v>615</v>
      </c>
      <c r="C12" s="468">
        <v>16.36</v>
      </c>
      <c r="D12" s="468">
        <v>490.8</v>
      </c>
      <c r="E12" s="469">
        <v>6871.2</v>
      </c>
      <c r="F12" s="470">
        <v>6.6</v>
      </c>
      <c r="G12" s="470">
        <v>6.6</v>
      </c>
      <c r="H12" s="468">
        <v>23.24</v>
      </c>
      <c r="I12" s="471">
        <v>3.83</v>
      </c>
    </row>
    <row r="13" spans="1:9" ht="12.75">
      <c r="A13" s="415" t="s">
        <v>606</v>
      </c>
      <c r="B13" s="467" t="s">
        <v>616</v>
      </c>
      <c r="C13" s="468">
        <v>17.1</v>
      </c>
      <c r="D13" s="468">
        <v>513</v>
      </c>
      <c r="E13" s="469">
        <v>7182</v>
      </c>
      <c r="F13" s="470">
        <v>4.5</v>
      </c>
      <c r="G13" s="470">
        <v>4.5</v>
      </c>
      <c r="H13" s="472">
        <v>24.29</v>
      </c>
      <c r="I13" s="471">
        <v>4.01</v>
      </c>
    </row>
    <row r="14" spans="1:9" ht="12.75">
      <c r="A14" s="415" t="s">
        <v>607</v>
      </c>
      <c r="B14" s="467" t="s">
        <v>617</v>
      </c>
      <c r="C14" s="468">
        <v>18.03</v>
      </c>
      <c r="D14" s="468">
        <v>540.9</v>
      </c>
      <c r="E14" s="469">
        <v>7572.6</v>
      </c>
      <c r="F14" s="470">
        <v>5.4</v>
      </c>
      <c r="G14" s="470">
        <v>5.4</v>
      </c>
      <c r="H14" s="472">
        <v>25.61</v>
      </c>
      <c r="I14" s="471">
        <v>4.23</v>
      </c>
    </row>
    <row r="15" spans="1:9" ht="12.75">
      <c r="A15" s="415" t="s">
        <v>608</v>
      </c>
      <c r="B15" s="467" t="s">
        <v>618</v>
      </c>
      <c r="C15" s="468">
        <v>19.02</v>
      </c>
      <c r="D15" s="468">
        <v>570.6</v>
      </c>
      <c r="E15" s="469">
        <v>7988.4</v>
      </c>
      <c r="F15" s="470">
        <v>5.5</v>
      </c>
      <c r="G15" s="470">
        <v>5.5</v>
      </c>
      <c r="H15" s="472">
        <v>27.02</v>
      </c>
      <c r="I15" s="471">
        <v>4.47</v>
      </c>
    </row>
    <row r="16" spans="1:9" ht="12.75">
      <c r="A16" s="415" t="s">
        <v>609</v>
      </c>
      <c r="B16" s="467" t="s">
        <v>619</v>
      </c>
      <c r="C16" s="468">
        <v>20</v>
      </c>
      <c r="D16" s="468">
        <v>600</v>
      </c>
      <c r="E16" s="469">
        <v>8400</v>
      </c>
      <c r="F16" s="470">
        <v>5.15</v>
      </c>
      <c r="G16" s="470">
        <v>5.15</v>
      </c>
      <c r="H16" s="472">
        <v>28.42</v>
      </c>
      <c r="I16" s="471">
        <v>4.7</v>
      </c>
    </row>
    <row r="17" spans="1:9" ht="12.75">
      <c r="A17" s="415" t="s">
        <v>610</v>
      </c>
      <c r="B17" s="467" t="s">
        <v>620</v>
      </c>
      <c r="C17" s="468">
        <v>20.8</v>
      </c>
      <c r="D17" s="468">
        <v>624</v>
      </c>
      <c r="E17" s="469">
        <v>8736</v>
      </c>
      <c r="F17" s="470">
        <v>4</v>
      </c>
      <c r="G17" s="470">
        <v>4</v>
      </c>
      <c r="H17" s="472">
        <v>29.56</v>
      </c>
      <c r="I17" s="471">
        <v>4.89</v>
      </c>
    </row>
    <row r="18" spans="1:9" ht="12.75">
      <c r="A18" s="415" t="s">
        <v>611</v>
      </c>
      <c r="B18" s="467" t="s">
        <v>621</v>
      </c>
      <c r="C18" s="468">
        <v>21.11</v>
      </c>
      <c r="D18" s="468">
        <v>633.3</v>
      </c>
      <c r="E18" s="469">
        <v>8866.2</v>
      </c>
      <c r="F18" s="470">
        <v>1.5</v>
      </c>
      <c r="G18" s="470">
        <v>1.5</v>
      </c>
      <c r="H18" s="472">
        <v>30</v>
      </c>
      <c r="I18" s="471">
        <v>4.96</v>
      </c>
    </row>
    <row r="19" spans="1:9" ht="12.75">
      <c r="A19" s="415" t="s">
        <v>678</v>
      </c>
      <c r="B19" s="467" t="s">
        <v>679</v>
      </c>
      <c r="C19" s="468">
        <v>21.38</v>
      </c>
      <c r="D19" s="468">
        <v>641.4</v>
      </c>
      <c r="E19" s="469">
        <v>8979.6</v>
      </c>
      <c r="F19" s="470">
        <v>1.2790146849834159</v>
      </c>
      <c r="G19" s="470">
        <v>1.2790146849834159</v>
      </c>
      <c r="H19" s="468">
        <v>30.39</v>
      </c>
      <c r="I19" s="471">
        <v>5.02</v>
      </c>
    </row>
    <row r="20" spans="1:9" ht="12.75">
      <c r="A20" s="415" t="s">
        <v>693</v>
      </c>
      <c r="B20" s="467" t="s">
        <v>694</v>
      </c>
      <c r="C20" s="468">
        <v>21.38</v>
      </c>
      <c r="D20" s="468">
        <v>641.4</v>
      </c>
      <c r="E20" s="469">
        <v>8979.6</v>
      </c>
      <c r="F20" s="470">
        <v>8979.6</v>
      </c>
      <c r="G20" s="470">
        <v>0</v>
      </c>
      <c r="H20" s="468">
        <v>30.39</v>
      </c>
      <c r="I20" s="471">
        <v>5.02</v>
      </c>
    </row>
    <row r="21" spans="1:9" s="460" customFormat="1" ht="12.75">
      <c r="A21" s="415" t="s">
        <v>714</v>
      </c>
      <c r="B21" s="467" t="s">
        <v>715</v>
      </c>
      <c r="C21" s="468">
        <v>21.51</v>
      </c>
      <c r="D21" s="468">
        <v>645.3</v>
      </c>
      <c r="E21" s="469">
        <v>9034.2</v>
      </c>
      <c r="F21" s="470">
        <v>0.6</v>
      </c>
      <c r="G21" s="470">
        <v>0.6</v>
      </c>
      <c r="H21" s="468">
        <v>30.57</v>
      </c>
      <c r="I21" s="471">
        <v>5.05</v>
      </c>
    </row>
    <row r="22" spans="1:9" ht="13.5" thickBot="1">
      <c r="A22" s="416" t="s">
        <v>845</v>
      </c>
      <c r="B22" s="473" t="s">
        <v>846</v>
      </c>
      <c r="C22" s="473">
        <v>21.51</v>
      </c>
      <c r="D22" s="474">
        <v>645.3</v>
      </c>
      <c r="E22" s="680">
        <v>9034.2</v>
      </c>
      <c r="F22" s="475">
        <v>9034.2</v>
      </c>
      <c r="G22" s="475">
        <v>0</v>
      </c>
      <c r="H22" s="473">
        <v>30.57</v>
      </c>
      <c r="I22" s="476">
        <v>5.05</v>
      </c>
    </row>
    <row r="23" spans="1:9" ht="12.75">
      <c r="A23" s="856" t="s">
        <v>692</v>
      </c>
      <c r="B23" s="856"/>
      <c r="C23" s="856"/>
      <c r="D23" s="856"/>
      <c r="E23" s="477"/>
      <c r="F23" s="478"/>
      <c r="G23" s="478"/>
      <c r="H23" s="478"/>
      <c r="I23" s="478"/>
    </row>
    <row r="24" spans="1:5" ht="12.75">
      <c r="A24"/>
      <c r="B24"/>
      <c r="C24"/>
      <c r="D24"/>
      <c r="E24"/>
    </row>
  </sheetData>
  <mergeCells count="9">
    <mergeCell ref="A3:I3"/>
    <mergeCell ref="A1:I1"/>
    <mergeCell ref="A23:D23"/>
    <mergeCell ref="H5:H7"/>
    <mergeCell ref="I5:I7"/>
    <mergeCell ref="C5:E7"/>
    <mergeCell ref="G5:G8"/>
    <mergeCell ref="B5:B8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9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12" transitionEvaluation="1">
    <pageSetUpPr fitToPage="1"/>
  </sheetPr>
  <dimension ref="A1:H30"/>
  <sheetViews>
    <sheetView showGridLines="0" view="pageBreakPreview" zoomScaleNormal="75" zoomScaleSheetLayoutView="100" workbookViewId="0" topLeftCell="A1">
      <selection activeCell="E19" sqref="E19"/>
    </sheetView>
  </sheetViews>
  <sheetFormatPr defaultColWidth="12.57421875" defaultRowHeight="12.75"/>
  <cols>
    <col min="1" max="1" width="22.7109375" style="7" customWidth="1"/>
    <col min="2" max="5" width="16.7109375" style="7" customWidth="1"/>
    <col min="6" max="16384" width="12.57421875" style="7" customWidth="1"/>
  </cols>
  <sheetData>
    <row r="1" spans="1:6" ht="18">
      <c r="A1" s="839" t="s">
        <v>533</v>
      </c>
      <c r="B1" s="839"/>
      <c r="C1" s="839"/>
      <c r="D1" s="839"/>
      <c r="E1" s="839"/>
      <c r="F1" s="16"/>
    </row>
    <row r="2" spans="1:6" ht="12.75" customHeight="1">
      <c r="A2" s="20"/>
      <c r="B2" s="20"/>
      <c r="C2" s="20"/>
      <c r="D2" s="20"/>
      <c r="E2" s="20"/>
      <c r="F2" s="16"/>
    </row>
    <row r="3" spans="1:5" ht="15" customHeight="1">
      <c r="A3" s="878" t="s">
        <v>648</v>
      </c>
      <c r="B3" s="877"/>
      <c r="C3" s="877"/>
      <c r="D3" s="877"/>
      <c r="E3" s="877"/>
    </row>
    <row r="4" spans="1:5" ht="15" customHeight="1">
      <c r="A4" s="877" t="s">
        <v>153</v>
      </c>
      <c r="B4" s="877"/>
      <c r="C4" s="877"/>
      <c r="D4" s="877"/>
      <c r="E4" s="877"/>
    </row>
    <row r="5" spans="1:5" ht="13.5" thickBot="1">
      <c r="A5" s="248"/>
      <c r="B5" s="248"/>
      <c r="C5" s="248"/>
      <c r="D5" s="248"/>
      <c r="E5" s="248"/>
    </row>
    <row r="6" spans="1:5" ht="12.75">
      <c r="A6" s="879" t="s">
        <v>80</v>
      </c>
      <c r="B6" s="881" t="s">
        <v>277</v>
      </c>
      <c r="C6" s="881" t="s">
        <v>81</v>
      </c>
      <c r="D6" s="883" t="s">
        <v>592</v>
      </c>
      <c r="E6" s="253" t="s">
        <v>81</v>
      </c>
    </row>
    <row r="7" spans="1:5" ht="26.25" thickBot="1">
      <c r="A7" s="880"/>
      <c r="B7" s="882"/>
      <c r="C7" s="882"/>
      <c r="D7" s="884"/>
      <c r="E7" s="393" t="s">
        <v>591</v>
      </c>
    </row>
    <row r="8" spans="1:6" ht="12.75">
      <c r="A8" s="249" t="s">
        <v>695</v>
      </c>
      <c r="B8" s="218"/>
      <c r="C8" s="218"/>
      <c r="D8" s="218"/>
      <c r="E8" s="219"/>
      <c r="F8" s="9"/>
    </row>
    <row r="9" spans="1:6" ht="12.75">
      <c r="A9" s="250">
        <v>2004</v>
      </c>
      <c r="B9" s="182">
        <v>83.399</v>
      </c>
      <c r="C9" s="182">
        <v>84.685</v>
      </c>
      <c r="D9" s="182">
        <v>84.716</v>
      </c>
      <c r="E9" s="181">
        <v>80.015</v>
      </c>
      <c r="F9" s="9"/>
    </row>
    <row r="10" spans="1:6" ht="12.75">
      <c r="A10" s="250">
        <v>2005</v>
      </c>
      <c r="B10" s="182">
        <v>86.208</v>
      </c>
      <c r="C10" s="182">
        <v>87.445</v>
      </c>
      <c r="D10" s="182">
        <v>87.508</v>
      </c>
      <c r="E10" s="181">
        <v>82.77</v>
      </c>
      <c r="F10" s="9"/>
    </row>
    <row r="11" spans="1:6" ht="12.75">
      <c r="A11" s="250">
        <v>2006</v>
      </c>
      <c r="B11" s="182">
        <v>89.239</v>
      </c>
      <c r="C11" s="182">
        <v>91.094</v>
      </c>
      <c r="D11" s="182">
        <v>91.338</v>
      </c>
      <c r="E11" s="181">
        <v>85.712</v>
      </c>
      <c r="F11" s="9"/>
    </row>
    <row r="12" spans="1:6" ht="12.75">
      <c r="A12" s="250">
        <v>2007</v>
      </c>
      <c r="B12" s="182">
        <v>91.726</v>
      </c>
      <c r="C12" s="182">
        <v>94.488</v>
      </c>
      <c r="D12" s="182">
        <v>95.664</v>
      </c>
      <c r="E12" s="181">
        <v>88.899</v>
      </c>
      <c r="F12" s="9"/>
    </row>
    <row r="13" spans="1:6" ht="12.75">
      <c r="A13" s="250">
        <v>2008</v>
      </c>
      <c r="B13" s="182">
        <v>95.464</v>
      </c>
      <c r="C13" s="182">
        <v>100.097</v>
      </c>
      <c r="D13" s="182">
        <v>99.487</v>
      </c>
      <c r="E13" s="181">
        <v>94.635</v>
      </c>
      <c r="F13" s="9"/>
    </row>
    <row r="14" spans="1:6" ht="12.75">
      <c r="A14" s="250">
        <v>2009</v>
      </c>
      <c r="B14" s="182">
        <v>95.19</v>
      </c>
      <c r="C14" s="182">
        <v>98.833</v>
      </c>
      <c r="D14" s="182">
        <v>98.213</v>
      </c>
      <c r="E14" s="181">
        <v>95.443</v>
      </c>
      <c r="F14" s="9"/>
    </row>
    <row r="15" spans="1:6" ht="12.75">
      <c r="A15" s="250">
        <v>2010</v>
      </c>
      <c r="B15" s="182">
        <v>96.903</v>
      </c>
      <c r="C15" s="182">
        <v>98.059</v>
      </c>
      <c r="D15" s="182">
        <v>98.2</v>
      </c>
      <c r="E15" s="181">
        <v>96.383</v>
      </c>
      <c r="F15" s="9"/>
    </row>
    <row r="16" spans="1:6" ht="12.75">
      <c r="A16" s="250">
        <v>2011</v>
      </c>
      <c r="B16" s="182">
        <v>100</v>
      </c>
      <c r="C16" s="182">
        <v>100</v>
      </c>
      <c r="D16" s="182">
        <v>100</v>
      </c>
      <c r="E16" s="181">
        <v>100</v>
      </c>
      <c r="F16" s="9"/>
    </row>
    <row r="17" spans="1:6" ht="12.75">
      <c r="A17" s="250">
        <v>2012</v>
      </c>
      <c r="B17" s="182">
        <v>102.446</v>
      </c>
      <c r="C17" s="182">
        <v>102.302</v>
      </c>
      <c r="D17" s="182">
        <v>102.267</v>
      </c>
      <c r="E17" s="181">
        <v>103.052</v>
      </c>
      <c r="F17" s="9"/>
    </row>
    <row r="18" spans="1:8" ht="13.5" thickBot="1">
      <c r="A18" s="251">
        <v>2013</v>
      </c>
      <c r="B18" s="222">
        <v>103.889</v>
      </c>
      <c r="C18" s="222">
        <v>105.256</v>
      </c>
      <c r="D18" s="222">
        <v>105.904</v>
      </c>
      <c r="E18" s="223">
        <v>106.225</v>
      </c>
      <c r="G18" s="9"/>
      <c r="H18" s="9"/>
    </row>
    <row r="19" spans="1:7" ht="12.75">
      <c r="A19" s="252" t="s">
        <v>220</v>
      </c>
      <c r="B19" s="252"/>
      <c r="C19" s="252"/>
      <c r="D19" s="252"/>
      <c r="E19" s="252"/>
      <c r="F19" s="9"/>
      <c r="G19" s="9"/>
    </row>
    <row r="20" ht="14.25">
      <c r="A20" s="394" t="s">
        <v>626</v>
      </c>
    </row>
    <row r="21" spans="6:7" ht="12.75">
      <c r="F21"/>
      <c r="G21"/>
    </row>
    <row r="22" spans="1:7" ht="12.75">
      <c r="A22"/>
      <c r="B22"/>
      <c r="C22"/>
      <c r="D22"/>
      <c r="E22"/>
      <c r="F22"/>
      <c r="G22"/>
    </row>
    <row r="23" spans="1:7" ht="12.75">
      <c r="A23"/>
      <c r="B23"/>
      <c r="C23"/>
      <c r="D23"/>
      <c r="E23"/>
      <c r="F23"/>
      <c r="G23"/>
    </row>
    <row r="24" spans="2:7" ht="12.75">
      <c r="B24"/>
      <c r="C24"/>
      <c r="D24"/>
      <c r="E24"/>
      <c r="F24"/>
      <c r="G24"/>
    </row>
    <row r="25" spans="2:7" ht="12.75">
      <c r="B25"/>
      <c r="C25"/>
      <c r="D25"/>
      <c r="E25"/>
      <c r="F25"/>
      <c r="G25"/>
    </row>
    <row r="26" spans="2:7" ht="12.75">
      <c r="B26"/>
      <c r="C26"/>
      <c r="D26"/>
      <c r="E26"/>
      <c r="F26"/>
      <c r="G26"/>
    </row>
    <row r="27" spans="2:7" ht="12.75">
      <c r="B27"/>
      <c r="C27"/>
      <c r="D27"/>
      <c r="E27"/>
      <c r="F27"/>
      <c r="G27"/>
    </row>
    <row r="28" spans="2:5" ht="12.75">
      <c r="B28"/>
      <c r="C28"/>
      <c r="D28"/>
      <c r="E28"/>
    </row>
    <row r="29" spans="2:5" ht="12.75">
      <c r="B29"/>
      <c r="C29"/>
      <c r="D29"/>
      <c r="E29"/>
    </row>
    <row r="30" spans="2:5" ht="12.75">
      <c r="B30"/>
      <c r="C30"/>
      <c r="D30"/>
      <c r="E30"/>
    </row>
  </sheetData>
  <mergeCells count="7">
    <mergeCell ref="A1:E1"/>
    <mergeCell ref="A4:E4"/>
    <mergeCell ref="A3:E3"/>
    <mergeCell ref="A6:A7"/>
    <mergeCell ref="B6:B7"/>
    <mergeCell ref="C6:C7"/>
    <mergeCell ref="D6:D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5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42" transitionEvaluation="1">
    <pageSetUpPr fitToPage="1"/>
  </sheetPr>
  <dimension ref="A1:R26"/>
  <sheetViews>
    <sheetView showGridLines="0" view="pageBreakPreview" zoomScale="75" zoomScaleNormal="75" zoomScaleSheetLayoutView="75" workbookViewId="0" topLeftCell="A13">
      <selection activeCell="K19" sqref="K19"/>
    </sheetView>
  </sheetViews>
  <sheetFormatPr defaultColWidth="12.57421875" defaultRowHeight="12.75"/>
  <cols>
    <col min="1" max="1" width="22.7109375" style="7" customWidth="1"/>
    <col min="2" max="5" width="16.7109375" style="7" customWidth="1"/>
    <col min="6" max="6" width="19.8515625" style="7" customWidth="1"/>
    <col min="7" max="7" width="16.7109375" style="7" customWidth="1"/>
    <col min="8" max="8" width="14.00390625" style="7" customWidth="1"/>
    <col min="9" max="9" width="15.421875" style="7" customWidth="1"/>
    <col min="10" max="16384" width="12.57421875" style="7" customWidth="1"/>
  </cols>
  <sheetData>
    <row r="1" spans="1:10" ht="18">
      <c r="A1" s="839" t="s">
        <v>533</v>
      </c>
      <c r="B1" s="839"/>
      <c r="C1" s="839"/>
      <c r="D1" s="839"/>
      <c r="E1" s="839"/>
      <c r="F1" s="839"/>
      <c r="G1" s="839"/>
      <c r="H1" s="839"/>
      <c r="I1" s="839"/>
      <c r="J1" s="839"/>
    </row>
    <row r="2" spans="1:10" ht="12.75" customHeight="1">
      <c r="A2" s="20"/>
      <c r="B2" s="20"/>
      <c r="C2" s="20"/>
      <c r="D2" s="20"/>
      <c r="E2" s="20"/>
      <c r="F2" s="20"/>
      <c r="G2" s="20"/>
      <c r="H2" s="20"/>
      <c r="I2" s="20"/>
      <c r="J2" s="16"/>
    </row>
    <row r="3" spans="1:10" ht="17.25">
      <c r="A3" s="878" t="s">
        <v>649</v>
      </c>
      <c r="B3" s="878"/>
      <c r="C3" s="878"/>
      <c r="D3" s="878"/>
      <c r="E3" s="878"/>
      <c r="F3" s="878"/>
      <c r="G3" s="878"/>
      <c r="H3" s="878"/>
      <c r="I3" s="878"/>
      <c r="J3" s="878"/>
    </row>
    <row r="4" spans="1:10" ht="15">
      <c r="A4" s="877" t="s">
        <v>153</v>
      </c>
      <c r="B4" s="877"/>
      <c r="C4" s="877"/>
      <c r="D4" s="877"/>
      <c r="E4" s="877"/>
      <c r="F4" s="877"/>
      <c r="G4" s="877"/>
      <c r="H4" s="877"/>
      <c r="I4" s="877"/>
      <c r="J4" s="877"/>
    </row>
    <row r="5" spans="1:9" ht="13.5" thickBot="1">
      <c r="A5" s="248"/>
      <c r="B5" s="248"/>
      <c r="C5" s="248"/>
      <c r="D5" s="248"/>
      <c r="E5" s="248"/>
      <c r="F5" s="248"/>
      <c r="G5" s="248"/>
      <c r="H5" s="8"/>
      <c r="I5" s="8"/>
    </row>
    <row r="6" spans="1:10" ht="12.75" customHeight="1">
      <c r="A6" s="879" t="s">
        <v>80</v>
      </c>
      <c r="B6" s="881" t="s">
        <v>277</v>
      </c>
      <c r="C6" s="883" t="s">
        <v>204</v>
      </c>
      <c r="D6" s="883" t="s">
        <v>595</v>
      </c>
      <c r="E6" s="883" t="s">
        <v>596</v>
      </c>
      <c r="F6" s="507" t="s">
        <v>598</v>
      </c>
      <c r="G6" s="887" t="s">
        <v>597</v>
      </c>
      <c r="H6" s="885" t="s">
        <v>682</v>
      </c>
      <c r="I6" s="885" t="s">
        <v>683</v>
      </c>
      <c r="J6" s="887" t="s">
        <v>684</v>
      </c>
    </row>
    <row r="7" spans="1:10" ht="42.75" customHeight="1" thickBot="1">
      <c r="A7" s="880"/>
      <c r="B7" s="882"/>
      <c r="C7" s="884"/>
      <c r="D7" s="884"/>
      <c r="E7" s="884"/>
      <c r="F7" s="508" t="s">
        <v>599</v>
      </c>
      <c r="G7" s="888"/>
      <c r="H7" s="886"/>
      <c r="I7" s="886"/>
      <c r="J7" s="888"/>
    </row>
    <row r="8" spans="1:10" ht="18" customHeight="1">
      <c r="A8" s="249" t="s">
        <v>739</v>
      </c>
      <c r="B8" s="218"/>
      <c r="C8" s="218"/>
      <c r="D8" s="219"/>
      <c r="E8" s="219"/>
      <c r="F8" s="219"/>
      <c r="G8" s="219"/>
      <c r="H8" s="421"/>
      <c r="I8" s="421"/>
      <c r="J8" s="422"/>
    </row>
    <row r="9" spans="1:10" ht="12.75">
      <c r="A9" s="254" t="s">
        <v>216</v>
      </c>
      <c r="B9" s="182">
        <v>81.953</v>
      </c>
      <c r="C9" s="182">
        <v>87.953</v>
      </c>
      <c r="D9" s="181">
        <v>83.391</v>
      </c>
      <c r="E9" s="181">
        <v>68.065</v>
      </c>
      <c r="F9" s="181">
        <v>87.863</v>
      </c>
      <c r="G9" s="181">
        <v>90.494</v>
      </c>
      <c r="H9" s="181">
        <v>85.273</v>
      </c>
      <c r="I9" s="181">
        <v>68.189</v>
      </c>
      <c r="J9" s="542" t="s">
        <v>738</v>
      </c>
    </row>
    <row r="10" spans="1:10" ht="12.75">
      <c r="A10" s="254" t="s">
        <v>218</v>
      </c>
      <c r="B10" s="182">
        <v>85.823</v>
      </c>
      <c r="C10" s="182">
        <v>89.831</v>
      </c>
      <c r="D10" s="181">
        <v>85.34</v>
      </c>
      <c r="E10" s="181">
        <v>71.178</v>
      </c>
      <c r="F10" s="181">
        <v>89.679</v>
      </c>
      <c r="G10" s="181">
        <v>90.388</v>
      </c>
      <c r="H10" s="181">
        <v>88.534</v>
      </c>
      <c r="I10" s="181">
        <v>71.71</v>
      </c>
      <c r="J10" s="542" t="s">
        <v>738</v>
      </c>
    </row>
    <row r="11" spans="1:10" ht="12.75">
      <c r="A11" s="254" t="s">
        <v>240</v>
      </c>
      <c r="B11" s="182">
        <v>90.451</v>
      </c>
      <c r="C11" s="182">
        <v>93.334</v>
      </c>
      <c r="D11" s="181">
        <v>88.384</v>
      </c>
      <c r="E11" s="181">
        <v>72.583</v>
      </c>
      <c r="F11" s="181">
        <v>92.138</v>
      </c>
      <c r="G11" s="181">
        <v>92.559</v>
      </c>
      <c r="H11" s="181">
        <v>91.19</v>
      </c>
      <c r="I11" s="181">
        <v>77.723</v>
      </c>
      <c r="J11" s="542" t="s">
        <v>738</v>
      </c>
    </row>
    <row r="12" spans="1:10" ht="12.75">
      <c r="A12" s="254" t="s">
        <v>252</v>
      </c>
      <c r="B12" s="182">
        <v>93.706</v>
      </c>
      <c r="C12" s="182">
        <v>96.71</v>
      </c>
      <c r="D12" s="181">
        <v>91.954</v>
      </c>
      <c r="E12" s="181">
        <v>78.537</v>
      </c>
      <c r="F12" s="181">
        <v>97.565</v>
      </c>
      <c r="G12" s="181">
        <v>96.357</v>
      </c>
      <c r="H12" s="181">
        <v>94.621</v>
      </c>
      <c r="I12" s="181">
        <v>81.483</v>
      </c>
      <c r="J12" s="423">
        <v>87.838</v>
      </c>
    </row>
    <row r="13" spans="1:10" ht="12.75">
      <c r="A13" s="254" t="s">
        <v>593</v>
      </c>
      <c r="B13" s="182">
        <v>96.445</v>
      </c>
      <c r="C13" s="182">
        <v>104.426</v>
      </c>
      <c r="D13" s="181">
        <v>95.766</v>
      </c>
      <c r="E13" s="181">
        <v>82.872</v>
      </c>
      <c r="F13" s="181">
        <v>101.264</v>
      </c>
      <c r="G13" s="181">
        <v>98.919</v>
      </c>
      <c r="H13" s="181">
        <v>98.524</v>
      </c>
      <c r="I13" s="181">
        <v>89.929</v>
      </c>
      <c r="J13" s="423">
        <v>92.081</v>
      </c>
    </row>
    <row r="14" spans="1:10" ht="12.75">
      <c r="A14" s="254" t="s">
        <v>594</v>
      </c>
      <c r="B14" s="182">
        <v>99.843</v>
      </c>
      <c r="C14" s="182">
        <v>99.719</v>
      </c>
      <c r="D14" s="181">
        <v>99.415</v>
      </c>
      <c r="E14" s="181">
        <v>88.185</v>
      </c>
      <c r="F14" s="181">
        <v>100.106</v>
      </c>
      <c r="G14" s="181">
        <v>95.581</v>
      </c>
      <c r="H14" s="181">
        <v>99.682</v>
      </c>
      <c r="I14" s="181">
        <v>98.016</v>
      </c>
      <c r="J14" s="423">
        <v>97.257</v>
      </c>
    </row>
    <row r="15" spans="1:10" ht="12.75">
      <c r="A15" s="254" t="s">
        <v>696</v>
      </c>
      <c r="B15" s="182">
        <v>100</v>
      </c>
      <c r="C15" s="182">
        <v>100</v>
      </c>
      <c r="D15" s="181">
        <v>100</v>
      </c>
      <c r="E15" s="181">
        <v>100</v>
      </c>
      <c r="F15" s="181">
        <v>100</v>
      </c>
      <c r="G15" s="181">
        <v>100</v>
      </c>
      <c r="H15" s="181">
        <v>100</v>
      </c>
      <c r="I15" s="181">
        <v>100</v>
      </c>
      <c r="J15" s="423">
        <v>100</v>
      </c>
    </row>
    <row r="16" spans="1:10" ht="12.75">
      <c r="A16" s="254" t="s">
        <v>697</v>
      </c>
      <c r="B16" s="182">
        <v>106.941</v>
      </c>
      <c r="C16" s="182">
        <v>106.276</v>
      </c>
      <c r="D16" s="181">
        <v>102.335</v>
      </c>
      <c r="E16" s="181">
        <v>104.249</v>
      </c>
      <c r="F16" s="181">
        <v>101.897</v>
      </c>
      <c r="G16" s="181">
        <v>105.677</v>
      </c>
      <c r="H16" s="181">
        <v>100.917</v>
      </c>
      <c r="I16" s="181">
        <v>110.154</v>
      </c>
      <c r="J16" s="423">
        <v>102.743</v>
      </c>
    </row>
    <row r="17" spans="1:10" ht="12.75">
      <c r="A17" s="254" t="s">
        <v>716</v>
      </c>
      <c r="B17" s="182">
        <v>110.979</v>
      </c>
      <c r="C17" s="182">
        <v>110.812</v>
      </c>
      <c r="D17" s="181">
        <v>104.885</v>
      </c>
      <c r="E17" s="181">
        <v>110.242</v>
      </c>
      <c r="F17" s="181">
        <v>103.223</v>
      </c>
      <c r="G17" s="181">
        <v>105.51</v>
      </c>
      <c r="H17" s="181">
        <v>101.97</v>
      </c>
      <c r="I17" s="181">
        <v>120.785</v>
      </c>
      <c r="J17" s="423">
        <v>106.668</v>
      </c>
    </row>
    <row r="18" spans="1:10" s="479" customFormat="1" ht="13.5" thickBot="1">
      <c r="A18" s="254" t="s">
        <v>847</v>
      </c>
      <c r="B18" s="222">
        <v>106.941</v>
      </c>
      <c r="C18" s="222">
        <v>114.19</v>
      </c>
      <c r="D18" s="222">
        <v>108.037</v>
      </c>
      <c r="E18" s="222">
        <v>114.724</v>
      </c>
      <c r="F18" s="222">
        <v>103.761</v>
      </c>
      <c r="G18" s="222">
        <v>104.905</v>
      </c>
      <c r="H18" s="222">
        <v>102.772</v>
      </c>
      <c r="I18" s="222">
        <v>124.771</v>
      </c>
      <c r="J18" s="424">
        <v>112.346</v>
      </c>
    </row>
    <row r="19" spans="1:7" ht="12.75">
      <c r="A19" s="252" t="s">
        <v>220</v>
      </c>
      <c r="B19" s="479"/>
      <c r="C19" s="479"/>
      <c r="D19" s="479"/>
      <c r="E19" s="479"/>
      <c r="F19" s="479"/>
      <c r="G19" s="479"/>
    </row>
    <row r="20" ht="14.25">
      <c r="A20" s="394" t="s">
        <v>626</v>
      </c>
    </row>
    <row r="22" spans="2:18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2:18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2:18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6" spans="2:3" ht="12.75">
      <c r="B26"/>
      <c r="C26"/>
    </row>
  </sheetData>
  <mergeCells count="12">
    <mergeCell ref="A1:J1"/>
    <mergeCell ref="J6:J7"/>
    <mergeCell ref="A6:A7"/>
    <mergeCell ref="B6:B7"/>
    <mergeCell ref="C6:C7"/>
    <mergeCell ref="G6:G7"/>
    <mergeCell ref="A4:J4"/>
    <mergeCell ref="A3:J3"/>
    <mergeCell ref="D6:D7"/>
    <mergeCell ref="E6:E7"/>
    <mergeCell ref="H6:H7"/>
    <mergeCell ref="I6:I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8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112" transitionEvaluation="1">
    <pageSetUpPr fitToPage="1"/>
  </sheetPr>
  <dimension ref="A1:V142"/>
  <sheetViews>
    <sheetView showGridLines="0" view="pageBreakPreview" zoomScale="75" zoomScaleNormal="75" zoomScaleSheetLayoutView="75" workbookViewId="0" topLeftCell="A1">
      <selection activeCell="F8" sqref="F8"/>
    </sheetView>
  </sheetViews>
  <sheetFormatPr defaultColWidth="12.57421875" defaultRowHeight="12.75"/>
  <cols>
    <col min="1" max="1" width="24.7109375" style="5" customWidth="1"/>
    <col min="2" max="3" width="13.7109375" style="5" customWidth="1"/>
    <col min="4" max="6" width="13.7109375" style="22" customWidth="1"/>
    <col min="7" max="7" width="10.57421875" style="5" customWidth="1"/>
    <col min="8" max="8" width="10.140625" style="5" customWidth="1"/>
    <col min="9" max="9" width="3.8515625" style="5" customWidth="1"/>
    <col min="10" max="10" width="10.57421875" style="5" customWidth="1"/>
    <col min="11" max="16384" width="19.140625" style="5" customWidth="1"/>
  </cols>
  <sheetData>
    <row r="1" spans="1:9" ht="18">
      <c r="A1" s="889" t="s">
        <v>533</v>
      </c>
      <c r="B1" s="889"/>
      <c r="C1" s="889"/>
      <c r="D1" s="889"/>
      <c r="E1" s="889"/>
      <c r="F1" s="889"/>
      <c r="G1" s="889"/>
      <c r="H1" s="889"/>
      <c r="I1" s="698"/>
    </row>
    <row r="2" ht="12.75" customHeight="1"/>
    <row r="3" spans="1:9" ht="15" customHeight="1">
      <c r="A3" s="896" t="s">
        <v>650</v>
      </c>
      <c r="B3" s="896"/>
      <c r="C3" s="896"/>
      <c r="D3" s="896"/>
      <c r="E3" s="896"/>
      <c r="F3" s="896"/>
      <c r="G3" s="896"/>
      <c r="H3" s="896"/>
      <c r="I3" s="697"/>
    </row>
    <row r="4" spans="1:6" ht="14.25" customHeight="1" thickBot="1">
      <c r="A4" s="255"/>
      <c r="B4" s="62"/>
      <c r="C4" s="62"/>
      <c r="D4" s="425"/>
      <c r="E4" s="425"/>
      <c r="F4" s="425"/>
    </row>
    <row r="5" spans="1:8" ht="14.25" customHeight="1">
      <c r="A5" s="890" t="s">
        <v>217</v>
      </c>
      <c r="B5" s="892" t="s">
        <v>627</v>
      </c>
      <c r="C5" s="893"/>
      <c r="D5" s="893"/>
      <c r="E5" s="893"/>
      <c r="F5" s="894" t="s">
        <v>848</v>
      </c>
      <c r="G5" s="895"/>
      <c r="H5" s="895"/>
    </row>
    <row r="6" spans="1:8" ht="21" customHeight="1" thickBot="1">
      <c r="A6" s="891"/>
      <c r="B6" s="710">
        <v>2007</v>
      </c>
      <c r="C6" s="710">
        <v>2008</v>
      </c>
      <c r="D6" s="710">
        <v>2009</v>
      </c>
      <c r="E6" s="710">
        <v>2010</v>
      </c>
      <c r="F6" s="714">
        <v>2011</v>
      </c>
      <c r="G6" s="713">
        <v>2012</v>
      </c>
      <c r="H6" s="713">
        <v>2013</v>
      </c>
    </row>
    <row r="7" spans="1:8" s="23" customFormat="1" ht="27" customHeight="1">
      <c r="A7" s="256" t="s">
        <v>154</v>
      </c>
      <c r="B7" s="178">
        <v>105.2058</v>
      </c>
      <c r="C7" s="178">
        <v>109.048</v>
      </c>
      <c r="D7" s="178">
        <v>109.6143</v>
      </c>
      <c r="E7" s="178">
        <v>111.6524</v>
      </c>
      <c r="F7" s="691">
        <v>102.9</v>
      </c>
      <c r="G7" s="681">
        <v>105.2</v>
      </c>
      <c r="H7" s="682">
        <v>106.9</v>
      </c>
    </row>
    <row r="8" spans="1:8" ht="12.75">
      <c r="A8" s="257"/>
      <c r="B8" s="181"/>
      <c r="C8" s="181"/>
      <c r="D8" s="181"/>
      <c r="E8" s="181"/>
      <c r="F8" s="692"/>
      <c r="G8" s="683"/>
      <c r="H8" s="684"/>
    </row>
    <row r="9" spans="1:8" ht="12.75">
      <c r="A9" s="258" t="s">
        <v>83</v>
      </c>
      <c r="B9" s="181">
        <v>103.9</v>
      </c>
      <c r="C9" s="181">
        <v>106.6</v>
      </c>
      <c r="D9" s="181">
        <v>107</v>
      </c>
      <c r="E9" s="181">
        <v>108.2</v>
      </c>
      <c r="F9" s="693">
        <v>102.1</v>
      </c>
      <c r="G9" s="685">
        <v>104.1</v>
      </c>
      <c r="H9" s="509">
        <v>105.7</v>
      </c>
    </row>
    <row r="10" spans="1:8" ht="14.25" customHeight="1">
      <c r="A10" s="258" t="s">
        <v>84</v>
      </c>
      <c r="B10" s="181">
        <v>103.6414</v>
      </c>
      <c r="C10" s="181">
        <v>106.9744</v>
      </c>
      <c r="D10" s="181">
        <v>107.516</v>
      </c>
      <c r="E10" s="181">
        <v>109.4659</v>
      </c>
      <c r="F10" s="693">
        <v>103.3</v>
      </c>
      <c r="G10" s="686">
        <v>105.9</v>
      </c>
      <c r="H10" s="510">
        <v>108</v>
      </c>
    </row>
    <row r="11" spans="1:8" ht="12.75">
      <c r="A11" s="258" t="s">
        <v>85</v>
      </c>
      <c r="B11" s="181">
        <v>103.6467</v>
      </c>
      <c r="C11" s="181">
        <v>108.2996</v>
      </c>
      <c r="D11" s="181">
        <v>108.2421</v>
      </c>
      <c r="E11" s="181">
        <v>110.6111</v>
      </c>
      <c r="F11" s="693">
        <v>103.5</v>
      </c>
      <c r="G11" s="685">
        <v>106.5</v>
      </c>
      <c r="H11" s="509">
        <v>107.7</v>
      </c>
    </row>
    <row r="12" spans="1:8" ht="12.75">
      <c r="A12" s="258" t="s">
        <v>86</v>
      </c>
      <c r="B12" s="181">
        <v>103.6365</v>
      </c>
      <c r="C12" s="181">
        <v>107.1596</v>
      </c>
      <c r="D12" s="181">
        <v>108.5809</v>
      </c>
      <c r="E12" s="181">
        <v>111.0758</v>
      </c>
      <c r="F12" s="693">
        <v>102.8</v>
      </c>
      <c r="G12" s="683">
        <v>105.2</v>
      </c>
      <c r="H12" s="684">
        <v>106.1</v>
      </c>
    </row>
    <row r="13" spans="1:8" ht="12.75">
      <c r="A13" s="258" t="s">
        <v>213</v>
      </c>
      <c r="B13" s="181">
        <v>107.3636</v>
      </c>
      <c r="C13" s="181">
        <v>112.3004</v>
      </c>
      <c r="D13" s="181">
        <v>114.1142</v>
      </c>
      <c r="E13" s="181">
        <v>115.2063</v>
      </c>
      <c r="F13" s="693">
        <v>103.9</v>
      </c>
      <c r="G13" s="683">
        <v>107.7</v>
      </c>
      <c r="H13" s="684">
        <v>109.2</v>
      </c>
    </row>
    <row r="14" spans="1:8" ht="12.75">
      <c r="A14" s="258" t="s">
        <v>212</v>
      </c>
      <c r="B14" s="182" t="s">
        <v>248</v>
      </c>
      <c r="C14" s="182" t="s">
        <v>248</v>
      </c>
      <c r="D14" s="182">
        <v>113.1201</v>
      </c>
      <c r="E14" s="181">
        <v>115.2035</v>
      </c>
      <c r="F14" s="693">
        <v>101.8</v>
      </c>
      <c r="G14" s="683">
        <v>104.5</v>
      </c>
      <c r="H14" s="684">
        <v>106.3</v>
      </c>
    </row>
    <row r="15" spans="1:8" ht="12.75">
      <c r="A15" s="258" t="s">
        <v>87</v>
      </c>
      <c r="B15" s="181">
        <v>106.3998</v>
      </c>
      <c r="C15" s="181">
        <v>110.7361</v>
      </c>
      <c r="D15" s="181">
        <v>110.4172</v>
      </c>
      <c r="E15" s="181">
        <v>112.4048</v>
      </c>
      <c r="F15" s="693">
        <v>103.2</v>
      </c>
      <c r="G15" s="683">
        <v>105.7</v>
      </c>
      <c r="H15" s="684">
        <v>107.2</v>
      </c>
    </row>
    <row r="16" spans="1:8" ht="12.75">
      <c r="A16" s="258" t="s">
        <v>250</v>
      </c>
      <c r="B16" s="182" t="s">
        <v>248</v>
      </c>
      <c r="C16" s="182" t="s">
        <v>248</v>
      </c>
      <c r="D16" s="182">
        <v>122.7722</v>
      </c>
      <c r="E16" s="181">
        <v>126.421</v>
      </c>
      <c r="F16" s="693">
        <v>105</v>
      </c>
      <c r="G16" s="683">
        <v>109.1</v>
      </c>
      <c r="H16" s="684">
        <v>112.1</v>
      </c>
    </row>
    <row r="17" spans="1:8" ht="12.75">
      <c r="A17" s="258" t="s">
        <v>88</v>
      </c>
      <c r="B17" s="181">
        <v>104.1202</v>
      </c>
      <c r="C17" s="181">
        <v>108.3454</v>
      </c>
      <c r="D17" s="181">
        <v>108.3546</v>
      </c>
      <c r="E17" s="181">
        <v>109.6154</v>
      </c>
      <c r="F17" s="693">
        <v>103.4</v>
      </c>
      <c r="G17" s="683">
        <v>106.3</v>
      </c>
      <c r="H17" s="684">
        <v>107.9</v>
      </c>
    </row>
    <row r="18" spans="1:8" ht="12.75">
      <c r="A18" s="258" t="s">
        <v>89</v>
      </c>
      <c r="B18" s="181">
        <v>103.1969</v>
      </c>
      <c r="C18" s="181">
        <v>106.1007</v>
      </c>
      <c r="D18" s="181">
        <v>106.1942</v>
      </c>
      <c r="E18" s="181">
        <v>107.8186</v>
      </c>
      <c r="F18" s="693">
        <v>102.1</v>
      </c>
      <c r="G18" s="683">
        <v>104.1</v>
      </c>
      <c r="H18" s="684">
        <v>105</v>
      </c>
    </row>
    <row r="19" spans="1:8" ht="12.75">
      <c r="A19" s="258" t="s">
        <v>90</v>
      </c>
      <c r="B19" s="181">
        <v>106.1833</v>
      </c>
      <c r="C19" s="181">
        <v>110.5925</v>
      </c>
      <c r="D19" s="181">
        <v>111.9317</v>
      </c>
      <c r="E19" s="181">
        <v>117.2066</v>
      </c>
      <c r="F19" s="693">
        <v>103.3</v>
      </c>
      <c r="G19" s="683">
        <v>104.9</v>
      </c>
      <c r="H19" s="684">
        <v>103.9</v>
      </c>
    </row>
    <row r="20" spans="1:8" ht="12.75">
      <c r="A20" s="258" t="s">
        <v>253</v>
      </c>
      <c r="B20" s="181">
        <v>112.2019</v>
      </c>
      <c r="C20" s="181">
        <v>118.9817</v>
      </c>
      <c r="D20" s="181">
        <v>123.9929</v>
      </c>
      <c r="E20" s="181">
        <v>130.0491</v>
      </c>
      <c r="F20" s="693">
        <v>103.9</v>
      </c>
      <c r="G20" s="683">
        <v>109.8</v>
      </c>
      <c r="H20" s="684">
        <v>111.7</v>
      </c>
    </row>
    <row r="21" spans="1:8" ht="12.75">
      <c r="A21" s="258" t="s">
        <v>92</v>
      </c>
      <c r="B21" s="181">
        <v>109.0531</v>
      </c>
      <c r="C21" s="181">
        <v>113.4736</v>
      </c>
      <c r="D21" s="181">
        <v>108.3901</v>
      </c>
      <c r="E21" s="181">
        <v>107.3645</v>
      </c>
      <c r="F21" s="693">
        <v>102.6</v>
      </c>
      <c r="G21" s="683">
        <v>104.3</v>
      </c>
      <c r="H21" s="684">
        <v>104.9</v>
      </c>
    </row>
    <row r="22" spans="1:8" ht="12.75">
      <c r="A22" s="258" t="s">
        <v>93</v>
      </c>
      <c r="B22" s="181">
        <v>103.9588</v>
      </c>
      <c r="C22" s="181">
        <v>107.4392</v>
      </c>
      <c r="D22" s="181">
        <v>108.2716</v>
      </c>
      <c r="E22" s="181">
        <v>109.9233</v>
      </c>
      <c r="F22" s="693">
        <v>102.8</v>
      </c>
      <c r="G22" s="683">
        <v>105.9</v>
      </c>
      <c r="H22" s="684">
        <v>107.2</v>
      </c>
    </row>
    <row r="23" spans="1:8" ht="12.75">
      <c r="A23" s="258" t="s">
        <v>94</v>
      </c>
      <c r="B23" s="181">
        <v>105.0417</v>
      </c>
      <c r="C23" s="181">
        <v>108.6134</v>
      </c>
      <c r="D23" s="181">
        <v>109.0151</v>
      </c>
      <c r="E23" s="181">
        <v>111.4934</v>
      </c>
      <c r="F23" s="693">
        <v>103.4</v>
      </c>
      <c r="G23" s="683">
        <v>106.2</v>
      </c>
      <c r="H23" s="684">
        <v>108</v>
      </c>
    </row>
    <row r="24" spans="1:8" ht="12.75">
      <c r="A24" s="258" t="s">
        <v>278</v>
      </c>
      <c r="B24" s="181">
        <v>102.8007</v>
      </c>
      <c r="C24" s="181">
        <v>105.3569</v>
      </c>
      <c r="D24" s="181">
        <v>106.6105</v>
      </c>
      <c r="E24" s="181">
        <v>107.9704</v>
      </c>
      <c r="F24" s="694">
        <v>102.3</v>
      </c>
      <c r="G24" s="696" t="s">
        <v>850</v>
      </c>
      <c r="H24" s="684">
        <v>107.5</v>
      </c>
    </row>
    <row r="25" spans="1:8" ht="12.75">
      <c r="A25" s="258" t="s">
        <v>211</v>
      </c>
      <c r="B25" s="181">
        <v>103.7649</v>
      </c>
      <c r="C25" s="181">
        <v>108.0867</v>
      </c>
      <c r="D25" s="181">
        <v>112.189</v>
      </c>
      <c r="E25" s="181">
        <v>115.0955</v>
      </c>
      <c r="F25" s="693">
        <v>104.2</v>
      </c>
      <c r="G25" s="683">
        <v>108</v>
      </c>
      <c r="H25" s="684">
        <v>109</v>
      </c>
    </row>
    <row r="26" spans="1:8" ht="12.75">
      <c r="A26" s="258" t="s">
        <v>95</v>
      </c>
      <c r="B26" s="181">
        <v>105.6253</v>
      </c>
      <c r="C26" s="181">
        <v>108.3369</v>
      </c>
      <c r="D26" s="181">
        <v>107.4431</v>
      </c>
      <c r="E26" s="181">
        <v>108.9328</v>
      </c>
      <c r="F26" s="693">
        <v>103.7</v>
      </c>
      <c r="G26" s="683">
        <v>106.5</v>
      </c>
      <c r="H26" s="684">
        <v>106.8</v>
      </c>
    </row>
    <row r="27" spans="1:8" ht="12.75">
      <c r="A27" s="258" t="s">
        <v>96</v>
      </c>
      <c r="B27" s="181">
        <v>104.7087</v>
      </c>
      <c r="C27" s="181">
        <v>108.4924</v>
      </c>
      <c r="D27" s="181">
        <v>110.8384</v>
      </c>
      <c r="E27" s="181">
        <v>114.4845</v>
      </c>
      <c r="F27" s="693">
        <v>104.5</v>
      </c>
      <c r="G27" s="683">
        <v>107.4</v>
      </c>
      <c r="H27" s="684">
        <v>110.2</v>
      </c>
    </row>
    <row r="28" spans="1:8" ht="12.75">
      <c r="A28" s="258" t="s">
        <v>208</v>
      </c>
      <c r="B28" s="181">
        <v>105.6047</v>
      </c>
      <c r="C28" s="181">
        <v>112.2994</v>
      </c>
      <c r="D28" s="181">
        <v>113.4597</v>
      </c>
      <c r="E28" s="181">
        <v>115.1209</v>
      </c>
      <c r="F28" s="693">
        <v>101.9</v>
      </c>
      <c r="G28" s="683">
        <v>105.3</v>
      </c>
      <c r="H28" s="684">
        <v>106.8</v>
      </c>
    </row>
    <row r="29" spans="1:8" ht="12.75">
      <c r="A29" s="258" t="s">
        <v>97</v>
      </c>
      <c r="B29" s="181">
        <v>103.6025</v>
      </c>
      <c r="C29" s="181">
        <v>107.1633</v>
      </c>
      <c r="D29" s="181">
        <v>106.865</v>
      </c>
      <c r="E29" s="181">
        <v>107.8683</v>
      </c>
      <c r="F29" s="693">
        <v>103</v>
      </c>
      <c r="G29" s="683">
        <v>103.9</v>
      </c>
      <c r="H29" s="684">
        <v>103.8</v>
      </c>
    </row>
    <row r="30" spans="1:8" ht="12.75">
      <c r="A30" s="258"/>
      <c r="B30" s="181"/>
      <c r="C30" s="181"/>
      <c r="D30" s="181"/>
      <c r="E30" s="181"/>
      <c r="F30" s="692"/>
      <c r="G30" s="683"/>
      <c r="H30" s="684"/>
    </row>
    <row r="31" spans="1:8" ht="22.5" customHeight="1">
      <c r="A31" s="511" t="s">
        <v>155</v>
      </c>
      <c r="B31" s="181"/>
      <c r="C31" s="181"/>
      <c r="D31" s="181"/>
      <c r="E31" s="181"/>
      <c r="F31" s="692"/>
      <c r="G31" s="683"/>
      <c r="H31" s="684"/>
    </row>
    <row r="32" spans="1:8" ht="12.75">
      <c r="A32" s="258" t="s">
        <v>98</v>
      </c>
      <c r="B32" s="181">
        <v>104.1832</v>
      </c>
      <c r="C32" s="181">
        <v>106.6526</v>
      </c>
      <c r="D32" s="181">
        <v>106.972</v>
      </c>
      <c r="E32" s="181">
        <v>108.8728</v>
      </c>
      <c r="F32" s="693">
        <v>102.9</v>
      </c>
      <c r="G32" s="687">
        <v>104.5</v>
      </c>
      <c r="H32" s="688">
        <v>105.5</v>
      </c>
    </row>
    <row r="33" spans="1:22" ht="12.75">
      <c r="A33" s="258" t="s">
        <v>99</v>
      </c>
      <c r="B33" s="181">
        <v>106.1706</v>
      </c>
      <c r="C33" s="181">
        <v>110.2466</v>
      </c>
      <c r="D33" s="181">
        <v>109.8547</v>
      </c>
      <c r="E33" s="181">
        <v>111.6563</v>
      </c>
      <c r="F33" s="693">
        <v>103.2</v>
      </c>
      <c r="G33" s="683">
        <v>105.3</v>
      </c>
      <c r="H33" s="684">
        <v>106.8</v>
      </c>
      <c r="R33" s="6"/>
      <c r="S33" s="6"/>
      <c r="T33" s="6"/>
      <c r="U33" s="6"/>
      <c r="V33" s="6"/>
    </row>
    <row r="34" spans="1:22" ht="12.75">
      <c r="A34" s="258" t="s">
        <v>100</v>
      </c>
      <c r="B34" s="181">
        <v>100.2999</v>
      </c>
      <c r="C34" s="181">
        <v>101.6831</v>
      </c>
      <c r="D34" s="181">
        <v>100.3083</v>
      </c>
      <c r="E34" s="181">
        <v>99.58506</v>
      </c>
      <c r="F34" s="693">
        <v>99.7</v>
      </c>
      <c r="G34" s="687">
        <v>99.7</v>
      </c>
      <c r="H34" s="688">
        <v>100</v>
      </c>
      <c r="R34" s="6"/>
      <c r="S34" s="6"/>
      <c r="T34" s="6"/>
      <c r="U34" s="6"/>
      <c r="V34" s="6"/>
    </row>
    <row r="35" spans="1:8" ht="12.75">
      <c r="A35" s="258" t="s">
        <v>101</v>
      </c>
      <c r="B35" s="181">
        <v>103.0781</v>
      </c>
      <c r="C35" s="181">
        <v>106.9602</v>
      </c>
      <c r="D35" s="181">
        <v>109.2779</v>
      </c>
      <c r="E35" s="181">
        <v>111.8998</v>
      </c>
      <c r="F35" s="693">
        <v>101.3</v>
      </c>
      <c r="G35" s="683">
        <v>102</v>
      </c>
      <c r="H35" s="684">
        <v>104.2</v>
      </c>
    </row>
    <row r="36" spans="1:8" ht="13.5" thickBot="1">
      <c r="A36" s="259" t="s">
        <v>102</v>
      </c>
      <c r="B36" s="223">
        <v>101.7996</v>
      </c>
      <c r="C36" s="223">
        <v>104.2693</v>
      </c>
      <c r="D36" s="223">
        <v>103.7683</v>
      </c>
      <c r="E36" s="223">
        <v>104.4825</v>
      </c>
      <c r="F36" s="695">
        <v>100.2</v>
      </c>
      <c r="G36" s="689">
        <v>99.5</v>
      </c>
      <c r="H36" s="690">
        <v>99.3</v>
      </c>
    </row>
    <row r="37" spans="1:9" ht="18">
      <c r="A37" s="260" t="s">
        <v>205</v>
      </c>
      <c r="B37" s="261"/>
      <c r="C37" s="261"/>
      <c r="D37" s="262"/>
      <c r="E37" s="262"/>
      <c r="F37" s="262"/>
      <c r="G37"/>
      <c r="H37"/>
      <c r="I37"/>
    </row>
    <row r="38" spans="1:9" ht="18">
      <c r="A38" s="61" t="s">
        <v>849</v>
      </c>
      <c r="G38"/>
      <c r="H38"/>
      <c r="I38"/>
    </row>
    <row r="39" spans="1:9" ht="18">
      <c r="A39" s="543" t="s">
        <v>740</v>
      </c>
      <c r="G39"/>
      <c r="H39"/>
      <c r="I39"/>
    </row>
    <row r="40" spans="1:9" ht="18">
      <c r="A40" s="61"/>
      <c r="G40"/>
      <c r="H40"/>
      <c r="I40"/>
    </row>
    <row r="41" spans="1:9" ht="18">
      <c r="A41" s="62"/>
      <c r="G41"/>
      <c r="H41"/>
      <c r="I41"/>
    </row>
    <row r="42" spans="7:9" ht="18">
      <c r="G42"/>
      <c r="H42"/>
      <c r="I42"/>
    </row>
    <row r="43" spans="1:9" ht="18">
      <c r="A43"/>
      <c r="B43"/>
      <c r="C43"/>
      <c r="G43"/>
      <c r="H43"/>
      <c r="I43"/>
    </row>
    <row r="44" spans="1:9" ht="18">
      <c r="A44"/>
      <c r="B44"/>
      <c r="C44"/>
      <c r="G44"/>
      <c r="H44"/>
      <c r="I44"/>
    </row>
    <row r="45" spans="1:9" ht="18">
      <c r="A45"/>
      <c r="B45"/>
      <c r="C45"/>
      <c r="G45"/>
      <c r="H45"/>
      <c r="I45"/>
    </row>
    <row r="46" spans="1:9" ht="18">
      <c r="A46"/>
      <c r="B46"/>
      <c r="C46"/>
      <c r="G46"/>
      <c r="H46"/>
      <c r="I46"/>
    </row>
    <row r="47" spans="1:9" ht="18">
      <c r="A47"/>
      <c r="B47"/>
      <c r="C47"/>
      <c r="G47"/>
      <c r="H47"/>
      <c r="I47"/>
    </row>
    <row r="48" spans="1:9" ht="18" customHeight="1">
      <c r="A48"/>
      <c r="B48"/>
      <c r="C48"/>
      <c r="G48"/>
      <c r="H48"/>
      <c r="I48"/>
    </row>
    <row r="49" spans="1:9" ht="18">
      <c r="A49"/>
      <c r="B49"/>
      <c r="C49"/>
      <c r="G49"/>
      <c r="H49"/>
      <c r="I49"/>
    </row>
    <row r="50" spans="1:9" ht="18">
      <c r="A50"/>
      <c r="B50"/>
      <c r="C50"/>
      <c r="G50"/>
      <c r="H50"/>
      <c r="I50"/>
    </row>
    <row r="51" spans="1:9" ht="18">
      <c r="A51"/>
      <c r="B51"/>
      <c r="C51"/>
      <c r="G51"/>
      <c r="H51"/>
      <c r="I51"/>
    </row>
    <row r="52" spans="1:9" ht="18">
      <c r="A52"/>
      <c r="B52"/>
      <c r="C52"/>
      <c r="G52"/>
      <c r="H52"/>
      <c r="I52"/>
    </row>
    <row r="53" spans="1:9" ht="18">
      <c r="A53"/>
      <c r="B53"/>
      <c r="C53"/>
      <c r="G53"/>
      <c r="H53"/>
      <c r="I53"/>
    </row>
    <row r="54" spans="1:9" ht="18">
      <c r="A54"/>
      <c r="B54"/>
      <c r="C54"/>
      <c r="G54"/>
      <c r="H54"/>
      <c r="I54"/>
    </row>
    <row r="55" spans="1:9" ht="18">
      <c r="A55"/>
      <c r="B55"/>
      <c r="C55"/>
      <c r="G55"/>
      <c r="H55"/>
      <c r="I55"/>
    </row>
    <row r="56" spans="1:9" ht="18">
      <c r="A56"/>
      <c r="B56"/>
      <c r="C56"/>
      <c r="G56"/>
      <c r="H56"/>
      <c r="I56"/>
    </row>
    <row r="57" spans="1:9" ht="18">
      <c r="A57"/>
      <c r="B57"/>
      <c r="C57"/>
      <c r="G57"/>
      <c r="H57"/>
      <c r="I57"/>
    </row>
    <row r="58" spans="1:9" ht="18">
      <c r="A58"/>
      <c r="B58"/>
      <c r="C58"/>
      <c r="G58"/>
      <c r="H58"/>
      <c r="I58"/>
    </row>
    <row r="59" spans="1:9" ht="18">
      <c r="A59"/>
      <c r="B59"/>
      <c r="C59"/>
      <c r="G59"/>
      <c r="H59"/>
      <c r="I59"/>
    </row>
    <row r="60" spans="1:9" ht="18">
      <c r="A60"/>
      <c r="B60"/>
      <c r="C60"/>
      <c r="G60"/>
      <c r="H60"/>
      <c r="I60"/>
    </row>
    <row r="61" spans="1:9" ht="18">
      <c r="A61"/>
      <c r="B61"/>
      <c r="C61"/>
      <c r="G61"/>
      <c r="H61"/>
      <c r="I61"/>
    </row>
    <row r="62" spans="1:9" ht="18">
      <c r="A62"/>
      <c r="B62"/>
      <c r="C62"/>
      <c r="G62"/>
      <c r="H62"/>
      <c r="I62"/>
    </row>
    <row r="63" spans="1:9" ht="18">
      <c r="A63"/>
      <c r="B63"/>
      <c r="C63"/>
      <c r="G63"/>
      <c r="H63"/>
      <c r="I63"/>
    </row>
    <row r="64" spans="1:9" ht="18">
      <c r="A64"/>
      <c r="B64"/>
      <c r="C64"/>
      <c r="G64"/>
      <c r="H64"/>
      <c r="I64"/>
    </row>
    <row r="65" spans="1:9" ht="18">
      <c r="A65"/>
      <c r="B65"/>
      <c r="C65"/>
      <c r="G65"/>
      <c r="H65"/>
      <c r="I65"/>
    </row>
    <row r="66" spans="1:9" ht="18">
      <c r="A66"/>
      <c r="B66"/>
      <c r="C66"/>
      <c r="G66"/>
      <c r="H66"/>
      <c r="I66"/>
    </row>
    <row r="67" spans="1:9" ht="18">
      <c r="A67"/>
      <c r="B67"/>
      <c r="C67"/>
      <c r="G67"/>
      <c r="H67"/>
      <c r="I67"/>
    </row>
    <row r="68" spans="1:9" ht="18">
      <c r="A68"/>
      <c r="B68"/>
      <c r="C68"/>
      <c r="G68"/>
      <c r="H68"/>
      <c r="I68"/>
    </row>
    <row r="69" spans="1:9" ht="18">
      <c r="A69"/>
      <c r="B69"/>
      <c r="C69"/>
      <c r="G69"/>
      <c r="H69"/>
      <c r="I69"/>
    </row>
    <row r="70" spans="1:9" ht="18">
      <c r="A70"/>
      <c r="B70"/>
      <c r="C70"/>
      <c r="G70"/>
      <c r="H70"/>
      <c r="I70"/>
    </row>
    <row r="71" spans="1:9" ht="18">
      <c r="A71"/>
      <c r="B71"/>
      <c r="C71"/>
      <c r="G71"/>
      <c r="H71"/>
      <c r="I71"/>
    </row>
    <row r="72" spans="1:9" ht="18">
      <c r="A72"/>
      <c r="B72"/>
      <c r="C72"/>
      <c r="G72"/>
      <c r="H72"/>
      <c r="I72"/>
    </row>
    <row r="73" spans="1:9" ht="18">
      <c r="A73"/>
      <c r="B73"/>
      <c r="C73"/>
      <c r="G73"/>
      <c r="H73"/>
      <c r="I73"/>
    </row>
    <row r="74" spans="1:9" ht="18">
      <c r="A74"/>
      <c r="B74"/>
      <c r="C74"/>
      <c r="G74"/>
      <c r="H74"/>
      <c r="I74"/>
    </row>
    <row r="75" spans="1:9" ht="18">
      <c r="A75"/>
      <c r="B75"/>
      <c r="C75"/>
      <c r="G75"/>
      <c r="H75"/>
      <c r="I75"/>
    </row>
    <row r="76" spans="1:9" ht="18">
      <c r="A76"/>
      <c r="B76"/>
      <c r="C76"/>
      <c r="G76"/>
      <c r="H76"/>
      <c r="I76"/>
    </row>
    <row r="77" spans="1:9" ht="18">
      <c r="A77"/>
      <c r="B77"/>
      <c r="C77"/>
      <c r="G77"/>
      <c r="H77"/>
      <c r="I77"/>
    </row>
    <row r="78" spans="1:9" ht="18">
      <c r="A78"/>
      <c r="B78"/>
      <c r="C78"/>
      <c r="G78"/>
      <c r="H78"/>
      <c r="I78"/>
    </row>
    <row r="79" spans="1:9" ht="18">
      <c r="A79"/>
      <c r="B79"/>
      <c r="C79"/>
      <c r="G79"/>
      <c r="H79"/>
      <c r="I79"/>
    </row>
    <row r="80" spans="1:9" ht="18">
      <c r="A80"/>
      <c r="B80"/>
      <c r="C80"/>
      <c r="G80"/>
      <c r="H80"/>
      <c r="I80"/>
    </row>
    <row r="81" spans="1:9" ht="18">
      <c r="A81"/>
      <c r="B81"/>
      <c r="C81"/>
      <c r="G81"/>
      <c r="H81"/>
      <c r="I81"/>
    </row>
    <row r="82" spans="1:9" ht="18">
      <c r="A82"/>
      <c r="B82"/>
      <c r="C82"/>
      <c r="G82"/>
      <c r="H82"/>
      <c r="I82"/>
    </row>
    <row r="83" spans="1:9" ht="18">
      <c r="A83"/>
      <c r="B83"/>
      <c r="C83"/>
      <c r="G83"/>
      <c r="H83"/>
      <c r="I83"/>
    </row>
    <row r="84" spans="7:9" ht="18">
      <c r="G84"/>
      <c r="H84"/>
      <c r="I84"/>
    </row>
    <row r="85" spans="7:9" ht="18">
      <c r="G85"/>
      <c r="H85"/>
      <c r="I85"/>
    </row>
    <row r="86" spans="7:9" ht="18">
      <c r="G86"/>
      <c r="H86"/>
      <c r="I86"/>
    </row>
    <row r="87" spans="7:9" ht="18">
      <c r="G87"/>
      <c r="H87"/>
      <c r="I87"/>
    </row>
    <row r="88" spans="7:9" ht="18">
      <c r="G88"/>
      <c r="H88"/>
      <c r="I88"/>
    </row>
    <row r="89" spans="7:9" ht="18">
      <c r="G89"/>
      <c r="H89"/>
      <c r="I89"/>
    </row>
    <row r="90" spans="7:9" ht="18">
      <c r="G90"/>
      <c r="H90"/>
      <c r="I90"/>
    </row>
    <row r="91" spans="7:9" ht="18">
      <c r="G91"/>
      <c r="H91"/>
      <c r="I91"/>
    </row>
    <row r="92" spans="7:9" ht="18">
      <c r="G92"/>
      <c r="H92"/>
      <c r="I92"/>
    </row>
    <row r="93" spans="7:9" ht="18">
      <c r="G93"/>
      <c r="H93"/>
      <c r="I93"/>
    </row>
    <row r="94" spans="7:9" ht="18">
      <c r="G94"/>
      <c r="H94"/>
      <c r="I94"/>
    </row>
    <row r="95" spans="7:9" ht="18">
      <c r="G95"/>
      <c r="H95"/>
      <c r="I95"/>
    </row>
    <row r="96" spans="7:9" ht="18">
      <c r="G96"/>
      <c r="H96"/>
      <c r="I96"/>
    </row>
    <row r="97" spans="7:9" ht="18">
      <c r="G97"/>
      <c r="H97"/>
      <c r="I97"/>
    </row>
    <row r="98" spans="7:9" ht="18">
      <c r="G98"/>
      <c r="H98"/>
      <c r="I98"/>
    </row>
    <row r="99" spans="7:9" ht="18">
      <c r="G99"/>
      <c r="H99"/>
      <c r="I99"/>
    </row>
    <row r="100" spans="7:9" ht="18">
      <c r="G100"/>
      <c r="H100"/>
      <c r="I100"/>
    </row>
    <row r="101" spans="7:9" ht="18">
      <c r="G101"/>
      <c r="H101"/>
      <c r="I101"/>
    </row>
    <row r="102" spans="7:9" ht="18">
      <c r="G102"/>
      <c r="H102"/>
      <c r="I102"/>
    </row>
    <row r="103" spans="7:9" ht="18">
      <c r="G103"/>
      <c r="H103"/>
      <c r="I103"/>
    </row>
    <row r="104" spans="7:9" ht="18">
      <c r="G104"/>
      <c r="H104"/>
      <c r="I104"/>
    </row>
    <row r="105" spans="7:9" ht="18">
      <c r="G105"/>
      <c r="H105"/>
      <c r="I105"/>
    </row>
    <row r="106" spans="7:9" ht="18">
      <c r="G106"/>
      <c r="H106"/>
      <c r="I106"/>
    </row>
    <row r="107" spans="7:9" ht="18">
      <c r="G107"/>
      <c r="H107"/>
      <c r="I107"/>
    </row>
    <row r="108" spans="7:9" ht="18">
      <c r="G108"/>
      <c r="H108"/>
      <c r="I108"/>
    </row>
    <row r="109" spans="7:9" ht="18">
      <c r="G109"/>
      <c r="H109"/>
      <c r="I109"/>
    </row>
    <row r="110" spans="7:9" ht="18">
      <c r="G110"/>
      <c r="H110"/>
      <c r="I110"/>
    </row>
    <row r="111" spans="7:9" ht="18">
      <c r="G111"/>
      <c r="H111"/>
      <c r="I111"/>
    </row>
    <row r="112" spans="7:9" ht="18">
      <c r="G112"/>
      <c r="H112"/>
      <c r="I112"/>
    </row>
    <row r="113" spans="7:9" ht="18">
      <c r="G113"/>
      <c r="H113"/>
      <c r="I113"/>
    </row>
    <row r="114" spans="7:9" ht="18">
      <c r="G114"/>
      <c r="H114"/>
      <c r="I114"/>
    </row>
    <row r="115" spans="7:9" ht="18">
      <c r="G115"/>
      <c r="H115"/>
      <c r="I115"/>
    </row>
    <row r="116" spans="7:9" ht="18">
      <c r="G116"/>
      <c r="H116"/>
      <c r="I116"/>
    </row>
    <row r="117" spans="7:9" ht="18">
      <c r="G117"/>
      <c r="H117"/>
      <c r="I117"/>
    </row>
    <row r="118" spans="7:9" ht="18">
      <c r="G118"/>
      <c r="H118"/>
      <c r="I118"/>
    </row>
    <row r="119" spans="7:9" ht="18">
      <c r="G119"/>
      <c r="H119"/>
      <c r="I119"/>
    </row>
    <row r="120" spans="7:9" ht="18">
      <c r="G120"/>
      <c r="H120"/>
      <c r="I120"/>
    </row>
    <row r="121" spans="7:9" ht="18">
      <c r="G121"/>
      <c r="H121"/>
      <c r="I121"/>
    </row>
    <row r="122" spans="7:9" ht="18">
      <c r="G122"/>
      <c r="H122"/>
      <c r="I122"/>
    </row>
    <row r="123" spans="7:9" ht="18">
      <c r="G123"/>
      <c r="H123"/>
      <c r="I123"/>
    </row>
    <row r="124" spans="7:9" ht="18">
      <c r="G124"/>
      <c r="H124"/>
      <c r="I124"/>
    </row>
    <row r="125" spans="7:9" ht="18">
      <c r="G125"/>
      <c r="H125"/>
      <c r="I125"/>
    </row>
    <row r="126" spans="7:9" ht="18">
      <c r="G126"/>
      <c r="H126"/>
      <c r="I126"/>
    </row>
    <row r="127" spans="7:9" ht="18">
      <c r="G127"/>
      <c r="H127"/>
      <c r="I127"/>
    </row>
    <row r="128" spans="7:9" ht="18">
      <c r="G128"/>
      <c r="H128"/>
      <c r="I128"/>
    </row>
    <row r="129" spans="7:9" ht="18">
      <c r="G129"/>
      <c r="H129"/>
      <c r="I129"/>
    </row>
    <row r="130" spans="7:9" ht="18">
      <c r="G130"/>
      <c r="H130"/>
      <c r="I130"/>
    </row>
    <row r="131" spans="7:9" ht="18">
      <c r="G131"/>
      <c r="H131"/>
      <c r="I131"/>
    </row>
    <row r="132" spans="7:9" ht="18">
      <c r="G132"/>
      <c r="H132"/>
      <c r="I132"/>
    </row>
    <row r="133" spans="7:9" ht="18">
      <c r="G133"/>
      <c r="H133"/>
      <c r="I133"/>
    </row>
    <row r="134" spans="7:9" ht="18">
      <c r="G134"/>
      <c r="H134"/>
      <c r="I134"/>
    </row>
    <row r="135" spans="7:9" ht="18">
      <c r="G135"/>
      <c r="H135"/>
      <c r="I135"/>
    </row>
    <row r="136" spans="7:9" ht="18">
      <c r="G136"/>
      <c r="H136"/>
      <c r="I136"/>
    </row>
    <row r="137" spans="7:9" ht="18">
      <c r="G137"/>
      <c r="H137"/>
      <c r="I137"/>
    </row>
    <row r="138" spans="7:9" ht="18">
      <c r="G138"/>
      <c r="H138"/>
      <c r="I138"/>
    </row>
    <row r="139" spans="7:9" ht="18">
      <c r="G139"/>
      <c r="H139"/>
      <c r="I139"/>
    </row>
    <row r="140" spans="7:9" ht="18">
      <c r="G140"/>
      <c r="H140"/>
      <c r="I140"/>
    </row>
    <row r="141" spans="7:9" ht="18">
      <c r="G141"/>
      <c r="H141"/>
      <c r="I141"/>
    </row>
    <row r="142" spans="7:9" ht="18">
      <c r="G142"/>
      <c r="H142"/>
      <c r="I142"/>
    </row>
  </sheetData>
  <mergeCells count="5">
    <mergeCell ref="A1:H1"/>
    <mergeCell ref="A5:A6"/>
    <mergeCell ref="B5:E5"/>
    <mergeCell ref="F5:H5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G34"/>
  <sheetViews>
    <sheetView showGridLines="0" view="pageBreakPreview" zoomScale="75" zoomScaleNormal="75" zoomScaleSheetLayoutView="75" workbookViewId="0" topLeftCell="A1">
      <selection activeCell="A14" sqref="A14"/>
    </sheetView>
  </sheetViews>
  <sheetFormatPr defaultColWidth="12.57421875" defaultRowHeight="12.75"/>
  <cols>
    <col min="1" max="1" width="46.7109375" style="1" customWidth="1"/>
    <col min="2" max="2" width="11.57421875" style="1" customWidth="1"/>
    <col min="3" max="3" width="11.7109375" style="1" customWidth="1"/>
    <col min="4" max="4" width="12.140625" style="1" customWidth="1"/>
    <col min="5" max="5" width="11.57421875" style="1" customWidth="1"/>
    <col min="6" max="6" width="15.140625" style="1" customWidth="1"/>
    <col min="7" max="7" width="12.7109375" style="1" customWidth="1"/>
    <col min="8" max="8" width="15.140625" style="1" customWidth="1"/>
    <col min="9" max="9" width="2.28125" style="1" customWidth="1"/>
    <col min="10" max="10" width="15.140625" style="1" customWidth="1"/>
    <col min="11" max="11" width="2.28125" style="1" customWidth="1"/>
    <col min="12" max="12" width="15.140625" style="1" customWidth="1"/>
    <col min="13" max="13" width="2.28125" style="1" customWidth="1"/>
    <col min="14" max="14" width="19.140625" style="1" customWidth="1"/>
    <col min="15" max="15" width="2.28125" style="1" customWidth="1"/>
    <col min="16" max="16" width="19.140625" style="1" customWidth="1"/>
    <col min="17" max="17" width="2.28125" style="1" customWidth="1"/>
    <col min="18" max="16384" width="19.140625" style="1" customWidth="1"/>
  </cols>
  <sheetData>
    <row r="1" spans="1:7" ht="18">
      <c r="A1" s="834" t="s">
        <v>533</v>
      </c>
      <c r="B1" s="834"/>
      <c r="C1" s="834"/>
      <c r="D1" s="834"/>
      <c r="E1" s="834"/>
      <c r="F1" s="834"/>
      <c r="G1" s="834"/>
    </row>
    <row r="2" ht="12.75" customHeight="1">
      <c r="A2" s="21"/>
    </row>
    <row r="3" spans="1:7" ht="24.75" customHeight="1">
      <c r="A3" s="833" t="s">
        <v>637</v>
      </c>
      <c r="B3" s="833"/>
      <c r="C3" s="833"/>
      <c r="D3" s="833"/>
      <c r="E3" s="833"/>
      <c r="F3" s="833"/>
      <c r="G3" s="833"/>
    </row>
    <row r="4" ht="13.5" thickBot="1">
      <c r="A4" s="151"/>
    </row>
    <row r="5" spans="1:7" ht="22.5" customHeight="1" thickBot="1">
      <c r="A5" s="835" t="s">
        <v>40</v>
      </c>
      <c r="B5" s="837" t="s">
        <v>633</v>
      </c>
      <c r="C5" s="837"/>
      <c r="D5" s="837"/>
      <c r="E5" s="837"/>
      <c r="F5" s="837"/>
      <c r="G5" s="837"/>
    </row>
    <row r="6" spans="1:7" ht="24.75" customHeight="1" thickBot="1">
      <c r="A6" s="836"/>
      <c r="B6" s="777">
        <v>2008</v>
      </c>
      <c r="C6" s="778">
        <v>2009</v>
      </c>
      <c r="D6" s="778">
        <v>2010</v>
      </c>
      <c r="E6" s="779">
        <v>2011</v>
      </c>
      <c r="F6" s="779">
        <v>2012</v>
      </c>
      <c r="G6" s="779">
        <v>2013</v>
      </c>
    </row>
    <row r="7" spans="1:7" s="17" customFormat="1" ht="18" customHeight="1">
      <c r="A7" s="152" t="s">
        <v>62</v>
      </c>
      <c r="B7" s="152">
        <v>130.12</v>
      </c>
      <c r="C7" s="152">
        <v>115.42</v>
      </c>
      <c r="D7" s="152">
        <v>117.9</v>
      </c>
      <c r="E7" s="400">
        <v>132.27</v>
      </c>
      <c r="F7" s="400">
        <v>139.54</v>
      </c>
      <c r="G7" s="400">
        <v>139.46</v>
      </c>
    </row>
    <row r="8" spans="1:7" ht="12.75">
      <c r="A8" s="155"/>
      <c r="B8" s="155"/>
      <c r="C8" s="155"/>
      <c r="D8" s="155"/>
      <c r="E8" s="396"/>
      <c r="F8" s="396"/>
      <c r="G8" s="396"/>
    </row>
    <row r="9" spans="1:7" s="17" customFormat="1" ht="12.75">
      <c r="A9" s="158" t="s">
        <v>63</v>
      </c>
      <c r="B9" s="158">
        <v>114.11</v>
      </c>
      <c r="C9" s="158">
        <v>111.05</v>
      </c>
      <c r="D9" s="158">
        <v>104.14</v>
      </c>
      <c r="E9" s="397">
        <v>110.23</v>
      </c>
      <c r="F9" s="397">
        <v>115.98</v>
      </c>
      <c r="G9" s="397">
        <v>116.25</v>
      </c>
    </row>
    <row r="10" spans="1:7" ht="12.75">
      <c r="A10" s="155" t="s">
        <v>144</v>
      </c>
      <c r="B10" s="155">
        <v>119.13</v>
      </c>
      <c r="C10" s="155">
        <v>115.58</v>
      </c>
      <c r="D10" s="155">
        <v>100.85</v>
      </c>
      <c r="E10" s="396">
        <v>110.06</v>
      </c>
      <c r="F10" s="396">
        <v>110.84</v>
      </c>
      <c r="G10" s="396">
        <v>111.34</v>
      </c>
    </row>
    <row r="11" spans="1:7" ht="12.75">
      <c r="A11" s="155" t="s">
        <v>145</v>
      </c>
      <c r="B11" s="155">
        <v>108</v>
      </c>
      <c r="C11" s="155">
        <v>105.52</v>
      </c>
      <c r="D11" s="155">
        <v>108.16</v>
      </c>
      <c r="E11" s="396">
        <v>110.44</v>
      </c>
      <c r="F11" s="396">
        <v>122.24</v>
      </c>
      <c r="G11" s="396">
        <v>122.24</v>
      </c>
    </row>
    <row r="12" spans="1:7" s="17" customFormat="1" ht="12.75">
      <c r="A12" s="158" t="s">
        <v>64</v>
      </c>
      <c r="B12" s="158">
        <v>181.77</v>
      </c>
      <c r="C12" s="158">
        <v>150.74</v>
      </c>
      <c r="D12" s="158">
        <v>132.96</v>
      </c>
      <c r="E12" s="397">
        <v>161.38</v>
      </c>
      <c r="F12" s="397">
        <v>169.02</v>
      </c>
      <c r="G12" s="397">
        <v>163.67</v>
      </c>
    </row>
    <row r="13" spans="1:7" ht="12.75">
      <c r="A13" s="155" t="s">
        <v>146</v>
      </c>
      <c r="B13" s="155">
        <v>168.7</v>
      </c>
      <c r="C13" s="155">
        <v>140.75</v>
      </c>
      <c r="D13" s="155">
        <v>126.28</v>
      </c>
      <c r="E13" s="396">
        <v>154.03</v>
      </c>
      <c r="F13" s="396">
        <v>160.99</v>
      </c>
      <c r="G13" s="396">
        <v>157.86</v>
      </c>
    </row>
    <row r="14" spans="1:7" ht="12.75">
      <c r="A14" s="155" t="s">
        <v>147</v>
      </c>
      <c r="B14" s="155">
        <v>163.03</v>
      </c>
      <c r="C14" s="155">
        <v>126.79</v>
      </c>
      <c r="D14" s="155">
        <v>118.28</v>
      </c>
      <c r="E14" s="396">
        <v>149.2</v>
      </c>
      <c r="F14" s="396">
        <v>155.73</v>
      </c>
      <c r="G14" s="396">
        <v>152.36</v>
      </c>
    </row>
    <row r="15" spans="1:7" ht="12.75">
      <c r="A15" s="155" t="s">
        <v>148</v>
      </c>
      <c r="B15" s="155">
        <v>185.42</v>
      </c>
      <c r="C15" s="155">
        <v>176.85</v>
      </c>
      <c r="D15" s="155">
        <v>127.57</v>
      </c>
      <c r="E15" s="396">
        <v>144.99</v>
      </c>
      <c r="F15" s="396">
        <v>158.89</v>
      </c>
      <c r="G15" s="396">
        <v>159.28</v>
      </c>
    </row>
    <row r="16" spans="1:7" ht="12.75">
      <c r="A16" s="155" t="s">
        <v>149</v>
      </c>
      <c r="B16" s="155">
        <v>208.69</v>
      </c>
      <c r="C16" s="155">
        <v>242.12</v>
      </c>
      <c r="D16" s="155">
        <v>195.3</v>
      </c>
      <c r="E16" s="396">
        <v>201.4</v>
      </c>
      <c r="F16" s="396">
        <v>208.07</v>
      </c>
      <c r="G16" s="396">
        <v>205.05</v>
      </c>
    </row>
    <row r="17" spans="1:7" ht="12.75">
      <c r="A17" s="155" t="s">
        <v>150</v>
      </c>
      <c r="B17" s="155">
        <v>219.39</v>
      </c>
      <c r="C17" s="155">
        <v>178.87</v>
      </c>
      <c r="D17" s="155">
        <v>151.71</v>
      </c>
      <c r="E17" s="396">
        <v>186.84</v>
      </c>
      <c r="F17" s="396">
        <v>196.1</v>
      </c>
      <c r="G17" s="396">
        <v>187.3</v>
      </c>
    </row>
    <row r="18" spans="1:7" s="17" customFormat="1" ht="12.75">
      <c r="A18" s="158" t="s">
        <v>65</v>
      </c>
      <c r="B18" s="158">
        <v>133.34</v>
      </c>
      <c r="C18" s="158">
        <v>111.97</v>
      </c>
      <c r="D18" s="158">
        <v>115.51</v>
      </c>
      <c r="E18" s="397">
        <v>133.26</v>
      </c>
      <c r="F18" s="397">
        <v>142.87</v>
      </c>
      <c r="G18" s="397">
        <v>142.8</v>
      </c>
    </row>
    <row r="19" spans="1:7" ht="12.75">
      <c r="A19" s="155" t="s">
        <v>151</v>
      </c>
      <c r="B19" s="155">
        <v>128.5</v>
      </c>
      <c r="C19" s="155">
        <v>115.05</v>
      </c>
      <c r="D19" s="155">
        <v>113.61</v>
      </c>
      <c r="E19" s="396">
        <v>125.88</v>
      </c>
      <c r="F19" s="396">
        <v>140.82</v>
      </c>
      <c r="G19" s="396">
        <v>139.39</v>
      </c>
    </row>
    <row r="20" spans="1:7" ht="12.75">
      <c r="A20" s="155" t="s">
        <v>152</v>
      </c>
      <c r="B20" s="155">
        <v>134.4</v>
      </c>
      <c r="C20" s="155">
        <v>111.3</v>
      </c>
      <c r="D20" s="155">
        <v>115.93</v>
      </c>
      <c r="E20" s="396">
        <v>134.86</v>
      </c>
      <c r="F20" s="396">
        <v>143.31</v>
      </c>
      <c r="G20" s="396">
        <v>143.55</v>
      </c>
    </row>
    <row r="21" spans="1:7" s="17" customFormat="1" ht="12.75">
      <c r="A21" s="158" t="s">
        <v>66</v>
      </c>
      <c r="B21" s="158">
        <v>110.07</v>
      </c>
      <c r="C21" s="158">
        <v>113.52</v>
      </c>
      <c r="D21" s="158">
        <v>113.74</v>
      </c>
      <c r="E21" s="397">
        <v>113.21</v>
      </c>
      <c r="F21" s="397">
        <v>114.77</v>
      </c>
      <c r="G21" s="397">
        <v>118.33</v>
      </c>
    </row>
    <row r="22" spans="1:7" s="17" customFormat="1" ht="12.75">
      <c r="A22" s="158" t="s">
        <v>67</v>
      </c>
      <c r="B22" s="158">
        <v>111.55</v>
      </c>
      <c r="C22" s="158">
        <v>114.62</v>
      </c>
      <c r="D22" s="158">
        <v>114.89</v>
      </c>
      <c r="E22" s="397">
        <v>114.88</v>
      </c>
      <c r="F22" s="397">
        <v>115.64</v>
      </c>
      <c r="G22" s="397">
        <v>117.01</v>
      </c>
    </row>
    <row r="23" spans="1:7" s="17" customFormat="1" ht="12.75">
      <c r="A23" s="158" t="s">
        <v>68</v>
      </c>
      <c r="B23" s="158">
        <v>115.65</v>
      </c>
      <c r="C23" s="158">
        <v>120.98</v>
      </c>
      <c r="D23" s="158">
        <v>121.44</v>
      </c>
      <c r="E23" s="397">
        <v>123.56</v>
      </c>
      <c r="F23" s="397">
        <v>124.03</v>
      </c>
      <c r="G23" s="397">
        <v>125.98</v>
      </c>
    </row>
    <row r="24" spans="1:7" s="17" customFormat="1" ht="12.75">
      <c r="A24" s="158" t="s">
        <v>69</v>
      </c>
      <c r="B24" s="399" t="s">
        <v>157</v>
      </c>
      <c r="C24" s="399" t="s">
        <v>157</v>
      </c>
      <c r="D24" s="399" t="s">
        <v>157</v>
      </c>
      <c r="E24" s="401" t="s">
        <v>157</v>
      </c>
      <c r="F24" s="401" t="s">
        <v>157</v>
      </c>
      <c r="G24" s="401" t="s">
        <v>157</v>
      </c>
    </row>
    <row r="25" spans="1:7" s="17" customFormat="1" ht="12.75">
      <c r="A25" s="158" t="s">
        <v>70</v>
      </c>
      <c r="B25" s="158">
        <v>133.55</v>
      </c>
      <c r="C25" s="158">
        <v>106.28</v>
      </c>
      <c r="D25" s="158">
        <v>126.96</v>
      </c>
      <c r="E25" s="397">
        <v>151.32</v>
      </c>
      <c r="F25" s="397">
        <v>163.19</v>
      </c>
      <c r="G25" s="397">
        <v>161.54</v>
      </c>
    </row>
    <row r="26" spans="1:7" s="17" customFormat="1" ht="12.75">
      <c r="A26" s="158" t="s">
        <v>71</v>
      </c>
      <c r="B26" s="158">
        <v>115.69</v>
      </c>
      <c r="C26" s="158">
        <v>120.81</v>
      </c>
      <c r="D26" s="158">
        <v>122.96</v>
      </c>
      <c r="E26" s="397">
        <v>125.61</v>
      </c>
      <c r="F26" s="397">
        <v>126.4</v>
      </c>
      <c r="G26" s="397">
        <v>124.25</v>
      </c>
    </row>
    <row r="27" spans="1:7" s="17" customFormat="1" ht="12.75">
      <c r="A27" s="158" t="s">
        <v>72</v>
      </c>
      <c r="B27" s="158">
        <v>110.19</v>
      </c>
      <c r="C27" s="158">
        <v>109.85</v>
      </c>
      <c r="D27" s="158">
        <v>110.25</v>
      </c>
      <c r="E27" s="397">
        <v>115.14</v>
      </c>
      <c r="F27" s="397">
        <v>116.17</v>
      </c>
      <c r="G27" s="397">
        <v>121.6</v>
      </c>
    </row>
    <row r="28" spans="1:7" s="17" customFormat="1" ht="12.75">
      <c r="A28" s="158" t="s">
        <v>73</v>
      </c>
      <c r="B28" s="158">
        <v>114.65</v>
      </c>
      <c r="C28" s="158">
        <v>111.96</v>
      </c>
      <c r="D28" s="158">
        <v>117.93</v>
      </c>
      <c r="E28" s="397">
        <v>126.72</v>
      </c>
      <c r="F28" s="397">
        <v>132.04</v>
      </c>
      <c r="G28" s="397">
        <v>133.16</v>
      </c>
    </row>
    <row r="29" spans="1:7" ht="12.75">
      <c r="A29" s="155"/>
      <c r="B29" s="155"/>
      <c r="C29" s="155"/>
      <c r="D29" s="155"/>
      <c r="E29" s="396"/>
      <c r="F29" s="396"/>
      <c r="G29" s="396"/>
    </row>
    <row r="30" spans="1:7" s="17" customFormat="1" ht="12.75">
      <c r="A30" s="158" t="s">
        <v>263</v>
      </c>
      <c r="B30" s="158">
        <v>115.36</v>
      </c>
      <c r="C30" s="158">
        <v>117.26</v>
      </c>
      <c r="D30" s="158">
        <v>118.52</v>
      </c>
      <c r="E30" s="397">
        <v>120.77</v>
      </c>
      <c r="F30" s="397">
        <v>122.99</v>
      </c>
      <c r="G30" s="397">
        <v>125.64</v>
      </c>
    </row>
    <row r="31" spans="1:7" s="17" customFormat="1" ht="12.75">
      <c r="A31" s="158"/>
      <c r="B31" s="158"/>
      <c r="C31" s="158"/>
      <c r="D31" s="158"/>
      <c r="E31" s="397"/>
      <c r="F31" s="397"/>
      <c r="G31" s="397"/>
    </row>
    <row r="32" spans="1:7" s="17" customFormat="1" ht="12.75">
      <c r="A32" s="158" t="s">
        <v>74</v>
      </c>
      <c r="B32" s="158">
        <v>114.05</v>
      </c>
      <c r="C32" s="158">
        <v>116.1</v>
      </c>
      <c r="D32" s="158">
        <v>116.41</v>
      </c>
      <c r="E32" s="397">
        <v>117.43</v>
      </c>
      <c r="F32" s="397">
        <v>120.71</v>
      </c>
      <c r="G32" s="397">
        <v>124.61</v>
      </c>
    </row>
    <row r="33" spans="1:7" s="17" customFormat="1" ht="13.5" thickBot="1">
      <c r="A33" s="164" t="s">
        <v>75</v>
      </c>
      <c r="B33" s="164">
        <v>117.16</v>
      </c>
      <c r="C33" s="164">
        <v>118.84</v>
      </c>
      <c r="D33" s="164">
        <v>121.42</v>
      </c>
      <c r="E33" s="402">
        <v>125.35</v>
      </c>
      <c r="F33" s="402">
        <v>126.11</v>
      </c>
      <c r="G33" s="402">
        <v>127.04</v>
      </c>
    </row>
    <row r="34" ht="12.75">
      <c r="A34" s="2"/>
    </row>
  </sheetData>
  <mergeCells count="4">
    <mergeCell ref="A5:A6"/>
    <mergeCell ref="B5:G5"/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512" transitionEvaluation="1">
    <pageSetUpPr fitToPage="1"/>
  </sheetPr>
  <dimension ref="A1:H40"/>
  <sheetViews>
    <sheetView showGridLines="0" view="pageBreakPreview" zoomScale="75" zoomScaleNormal="75" zoomScaleSheetLayoutView="75" workbookViewId="0" topLeftCell="A5">
      <selection activeCell="H30" sqref="H30"/>
    </sheetView>
  </sheetViews>
  <sheetFormatPr defaultColWidth="12.57421875" defaultRowHeight="12.75"/>
  <cols>
    <col min="1" max="1" width="24.7109375" style="5" customWidth="1"/>
    <col min="2" max="2" width="14.7109375" style="5" customWidth="1"/>
    <col min="3" max="5" width="14.7109375" style="0" customWidth="1"/>
    <col min="6" max="6" width="12.7109375" style="0" customWidth="1"/>
    <col min="7" max="7" width="11.7109375" style="0" customWidth="1"/>
    <col min="8" max="8" width="13.7109375" style="0" customWidth="1"/>
    <col min="9" max="9" width="9.8515625" style="5" customWidth="1"/>
    <col min="10" max="16384" width="19.140625" style="5" customWidth="1"/>
  </cols>
  <sheetData>
    <row r="1" spans="1:8" ht="18">
      <c r="A1" s="889" t="s">
        <v>533</v>
      </c>
      <c r="B1" s="889"/>
      <c r="C1" s="889"/>
      <c r="D1" s="889"/>
      <c r="E1" s="889"/>
      <c r="F1" s="889"/>
      <c r="G1" s="889"/>
      <c r="H1" s="889"/>
    </row>
    <row r="3" spans="1:8" ht="30" customHeight="1">
      <c r="A3" s="900" t="s">
        <v>651</v>
      </c>
      <c r="B3" s="900"/>
      <c r="C3" s="900"/>
      <c r="D3" s="900"/>
      <c r="E3" s="900"/>
      <c r="F3" s="900"/>
      <c r="G3" s="900"/>
      <c r="H3" s="900"/>
    </row>
    <row r="4" spans="1:5" ht="13.5" thickBot="1">
      <c r="A4" s="255"/>
      <c r="B4" s="255"/>
      <c r="C4" s="136"/>
      <c r="D4" s="136"/>
      <c r="E4" s="136"/>
    </row>
    <row r="5" spans="1:8" ht="18" customHeight="1">
      <c r="A5" s="897" t="s">
        <v>217</v>
      </c>
      <c r="B5" s="892" t="s">
        <v>628</v>
      </c>
      <c r="C5" s="893"/>
      <c r="D5" s="893"/>
      <c r="E5" s="899"/>
      <c r="F5" s="894" t="s">
        <v>848</v>
      </c>
      <c r="G5" s="895"/>
      <c r="H5" s="895"/>
    </row>
    <row r="6" spans="1:8" ht="21.75" customHeight="1" thickBot="1">
      <c r="A6" s="898"/>
      <c r="B6" s="708">
        <v>2007</v>
      </c>
      <c r="C6" s="709">
        <v>2008</v>
      </c>
      <c r="D6" s="710">
        <v>2009</v>
      </c>
      <c r="E6" s="711">
        <v>2010</v>
      </c>
      <c r="F6" s="712">
        <v>2011</v>
      </c>
      <c r="G6" s="713">
        <v>2012</v>
      </c>
      <c r="H6" s="713">
        <v>2013</v>
      </c>
    </row>
    <row r="7" spans="1:8" s="23" customFormat="1" ht="24" customHeight="1">
      <c r="A7" s="703" t="s">
        <v>254</v>
      </c>
      <c r="B7" s="176">
        <v>105.9516</v>
      </c>
      <c r="C7" s="699">
        <v>112.5945</v>
      </c>
      <c r="D7" s="178">
        <v>114.3797</v>
      </c>
      <c r="E7" s="800">
        <v>115.6404</v>
      </c>
      <c r="F7" s="691">
        <v>103.8</v>
      </c>
      <c r="G7" s="176">
        <v>106.7</v>
      </c>
      <c r="H7" s="178">
        <v>108.7</v>
      </c>
    </row>
    <row r="8" spans="1:8" ht="12.75">
      <c r="A8" s="62"/>
      <c r="B8" s="182"/>
      <c r="C8" s="700"/>
      <c r="D8" s="181"/>
      <c r="E8" s="706"/>
      <c r="F8" s="692"/>
      <c r="G8" s="797"/>
      <c r="H8" s="684"/>
    </row>
    <row r="9" spans="1:8" ht="12.75">
      <c r="A9" s="61" t="s">
        <v>83</v>
      </c>
      <c r="B9" s="182">
        <v>105.9005</v>
      </c>
      <c r="C9" s="700">
        <v>112.326</v>
      </c>
      <c r="D9" s="181">
        <v>110.8592</v>
      </c>
      <c r="E9" s="707">
        <v>112.4594</v>
      </c>
      <c r="F9" s="798">
        <v>102.8</v>
      </c>
      <c r="G9" s="182">
        <v>106.3</v>
      </c>
      <c r="H9" s="181">
        <v>110.4</v>
      </c>
    </row>
    <row r="10" spans="1:8" ht="12.75">
      <c r="A10" s="61" t="s">
        <v>84</v>
      </c>
      <c r="B10" s="182">
        <v>106.1073</v>
      </c>
      <c r="C10" s="700">
        <v>112.7895</v>
      </c>
      <c r="D10" s="181">
        <v>113.0228</v>
      </c>
      <c r="E10" s="707">
        <v>113.5644</v>
      </c>
      <c r="F10" s="798">
        <v>104.3</v>
      </c>
      <c r="G10" s="182">
        <v>107.6</v>
      </c>
      <c r="H10" s="181">
        <v>111.4</v>
      </c>
    </row>
    <row r="11" spans="1:8" ht="12.75">
      <c r="A11" s="61" t="s">
        <v>85</v>
      </c>
      <c r="B11" s="182">
        <v>106.5532</v>
      </c>
      <c r="C11" s="700">
        <v>113.0253</v>
      </c>
      <c r="D11" s="181">
        <v>113.2702</v>
      </c>
      <c r="E11" s="707">
        <v>115.0009</v>
      </c>
      <c r="F11" s="798">
        <v>102.4</v>
      </c>
      <c r="G11" s="182">
        <v>105.5</v>
      </c>
      <c r="H11" s="181">
        <v>109.3</v>
      </c>
    </row>
    <row r="12" spans="1:8" ht="12.75">
      <c r="A12" s="61" t="s">
        <v>86</v>
      </c>
      <c r="B12" s="182">
        <v>107.3027</v>
      </c>
      <c r="C12" s="700">
        <v>115.4288</v>
      </c>
      <c r="D12" s="181">
        <v>115.3278</v>
      </c>
      <c r="E12" s="707">
        <v>115.7551</v>
      </c>
      <c r="F12" s="798">
        <v>104</v>
      </c>
      <c r="G12" s="182">
        <v>108.4</v>
      </c>
      <c r="H12" s="181">
        <v>108.9</v>
      </c>
    </row>
    <row r="13" spans="1:8" ht="12.75">
      <c r="A13" s="61" t="s">
        <v>213</v>
      </c>
      <c r="B13" s="182">
        <v>105.4658</v>
      </c>
      <c r="C13" s="700">
        <v>113.5528</v>
      </c>
      <c r="D13" s="181">
        <v>109.8816</v>
      </c>
      <c r="E13" s="707">
        <v>111.6464</v>
      </c>
      <c r="F13" s="798">
        <v>106.1</v>
      </c>
      <c r="G13" s="182">
        <v>110.5</v>
      </c>
      <c r="H13" s="181">
        <v>114.4</v>
      </c>
    </row>
    <row r="14" spans="1:8" ht="12.75">
      <c r="A14" s="61" t="s">
        <v>212</v>
      </c>
      <c r="B14" s="182" t="s">
        <v>248</v>
      </c>
      <c r="C14" s="701" t="s">
        <v>248</v>
      </c>
      <c r="D14" s="182">
        <v>121.9823</v>
      </c>
      <c r="E14" s="707">
        <v>123.1531</v>
      </c>
      <c r="F14" s="798">
        <v>104.4</v>
      </c>
      <c r="G14" s="182">
        <v>108.7</v>
      </c>
      <c r="H14" s="181">
        <v>112.6</v>
      </c>
    </row>
    <row r="15" spans="1:8" ht="12.75">
      <c r="A15" s="61" t="s">
        <v>87</v>
      </c>
      <c r="B15" s="182">
        <v>107.9564</v>
      </c>
      <c r="C15" s="700">
        <v>114.3033</v>
      </c>
      <c r="D15" s="181">
        <v>113.1015</v>
      </c>
      <c r="E15" s="707">
        <v>112.1567</v>
      </c>
      <c r="F15" s="798">
        <v>102.1</v>
      </c>
      <c r="G15" s="182">
        <v>104.4</v>
      </c>
      <c r="H15" s="181">
        <v>107.3</v>
      </c>
    </row>
    <row r="16" spans="1:8" ht="12.75">
      <c r="A16" s="61" t="s">
        <v>250</v>
      </c>
      <c r="B16" s="182" t="s">
        <v>248</v>
      </c>
      <c r="C16" s="701" t="s">
        <v>248</v>
      </c>
      <c r="D16" s="182">
        <v>125.8795</v>
      </c>
      <c r="E16" s="707">
        <v>129.6973</v>
      </c>
      <c r="F16" s="798">
        <v>109.7</v>
      </c>
      <c r="G16" s="182">
        <v>113.9</v>
      </c>
      <c r="H16" s="181">
        <v>118.6</v>
      </c>
    </row>
    <row r="17" spans="1:8" ht="12.75">
      <c r="A17" s="61" t="s">
        <v>88</v>
      </c>
      <c r="B17" s="182">
        <v>103.4668</v>
      </c>
      <c r="C17" s="700">
        <v>112.3622</v>
      </c>
      <c r="D17" s="181">
        <v>114.6323</v>
      </c>
      <c r="E17" s="707">
        <v>110.7139</v>
      </c>
      <c r="F17" s="798">
        <v>106.3</v>
      </c>
      <c r="G17" s="182">
        <v>111.8</v>
      </c>
      <c r="H17" s="181">
        <v>117.7</v>
      </c>
    </row>
    <row r="18" spans="1:8" ht="12.75">
      <c r="A18" s="61" t="s">
        <v>89</v>
      </c>
      <c r="B18" s="182">
        <v>103.1589</v>
      </c>
      <c r="C18" s="700">
        <v>108.3852</v>
      </c>
      <c r="D18" s="181">
        <v>108.4697</v>
      </c>
      <c r="E18" s="707">
        <v>109.3196</v>
      </c>
      <c r="F18" s="798">
        <v>102</v>
      </c>
      <c r="G18" s="182">
        <v>104.9</v>
      </c>
      <c r="H18" s="181">
        <v>106.1</v>
      </c>
    </row>
    <row r="19" spans="1:8" ht="12.75">
      <c r="A19" s="61" t="s">
        <v>90</v>
      </c>
      <c r="B19" s="182">
        <v>107.1042</v>
      </c>
      <c r="C19" s="700">
        <v>112.85</v>
      </c>
      <c r="D19" s="181">
        <v>115.0008</v>
      </c>
      <c r="E19" s="707">
        <v>115.0725</v>
      </c>
      <c r="F19" s="798">
        <v>103.1</v>
      </c>
      <c r="G19" s="182">
        <v>104.7</v>
      </c>
      <c r="H19" s="181">
        <v>104.7</v>
      </c>
    </row>
    <row r="20" spans="1:8" ht="12.75">
      <c r="A20" s="61" t="s">
        <v>253</v>
      </c>
      <c r="B20" s="182">
        <v>121.0886</v>
      </c>
      <c r="C20" s="700">
        <v>133.681</v>
      </c>
      <c r="D20" s="181">
        <v>138.8773</v>
      </c>
      <c r="E20" s="707">
        <v>142.7271</v>
      </c>
      <c r="F20" s="798">
        <v>107.2</v>
      </c>
      <c r="G20" s="182">
        <v>113.6</v>
      </c>
      <c r="H20" s="181">
        <v>116.6</v>
      </c>
    </row>
    <row r="21" spans="1:8" ht="12.75">
      <c r="A21" s="61" t="s">
        <v>92</v>
      </c>
      <c r="B21" s="182">
        <v>104.226</v>
      </c>
      <c r="C21" s="700">
        <v>111.0434</v>
      </c>
      <c r="D21" s="181">
        <v>107.1985</v>
      </c>
      <c r="E21" s="707">
        <v>102.2951</v>
      </c>
      <c r="F21" s="798">
        <v>101.2</v>
      </c>
      <c r="G21" s="182">
        <v>101.7</v>
      </c>
      <c r="H21" s="181">
        <v>102.8</v>
      </c>
    </row>
    <row r="22" spans="1:8" ht="12.75">
      <c r="A22" s="61" t="s">
        <v>93</v>
      </c>
      <c r="B22" s="182">
        <v>104.6521</v>
      </c>
      <c r="C22" s="700">
        <v>110.307</v>
      </c>
      <c r="D22" s="181">
        <v>112.3261</v>
      </c>
      <c r="E22" s="707">
        <v>112.5102</v>
      </c>
      <c r="F22" s="798">
        <v>102.5</v>
      </c>
      <c r="G22" s="182">
        <v>105.1</v>
      </c>
      <c r="H22" s="181">
        <v>107.6</v>
      </c>
    </row>
    <row r="23" spans="1:8" ht="12.75">
      <c r="A23" s="61" t="s">
        <v>94</v>
      </c>
      <c r="B23" s="182">
        <v>105.8133</v>
      </c>
      <c r="C23" s="700">
        <v>111.4907</v>
      </c>
      <c r="D23" s="181">
        <v>113.0841</v>
      </c>
      <c r="E23" s="707">
        <v>114.0324</v>
      </c>
      <c r="F23" s="798">
        <v>102.6</v>
      </c>
      <c r="G23" s="182">
        <v>105.2</v>
      </c>
      <c r="H23" s="181">
        <v>109.1</v>
      </c>
    </row>
    <row r="24" spans="1:8" ht="12.75">
      <c r="A24" s="61" t="s">
        <v>278</v>
      </c>
      <c r="B24" s="182">
        <v>102.7597</v>
      </c>
      <c r="C24" s="700">
        <v>108.5452</v>
      </c>
      <c r="D24" s="181">
        <v>109.72</v>
      </c>
      <c r="E24" s="707">
        <v>109.629</v>
      </c>
      <c r="F24" s="798">
        <v>102.2</v>
      </c>
      <c r="G24" s="182">
        <v>104.3</v>
      </c>
      <c r="H24" s="181">
        <v>106.8</v>
      </c>
    </row>
    <row r="25" spans="1:8" ht="12.75">
      <c r="A25" s="61" t="s">
        <v>211</v>
      </c>
      <c r="B25" s="182">
        <v>105.3535</v>
      </c>
      <c r="C25" s="700">
        <v>111.2997</v>
      </c>
      <c r="D25" s="181">
        <v>116.4827</v>
      </c>
      <c r="E25" s="707">
        <v>119.6115</v>
      </c>
      <c r="F25" s="798">
        <v>105.2</v>
      </c>
      <c r="G25" s="182">
        <v>109.5</v>
      </c>
      <c r="H25" s="181">
        <v>111.5</v>
      </c>
    </row>
    <row r="26" spans="1:8" ht="12.75">
      <c r="A26" s="61" t="s">
        <v>95</v>
      </c>
      <c r="B26" s="182">
        <v>105.1939</v>
      </c>
      <c r="C26" s="700">
        <v>109.1206</v>
      </c>
      <c r="D26" s="181">
        <v>105.365</v>
      </c>
      <c r="E26" s="707">
        <v>105.1104</v>
      </c>
      <c r="F26" s="798">
        <v>102.1</v>
      </c>
      <c r="G26" s="182">
        <v>105.4</v>
      </c>
      <c r="H26" s="181">
        <v>107.4</v>
      </c>
    </row>
    <row r="27" spans="1:8" ht="12.75">
      <c r="A27" s="61" t="s">
        <v>96</v>
      </c>
      <c r="B27" s="182">
        <v>107.1083</v>
      </c>
      <c r="C27" s="700">
        <v>116.8583</v>
      </c>
      <c r="D27" s="181">
        <v>123.1917</v>
      </c>
      <c r="E27" s="707">
        <v>127.3417</v>
      </c>
      <c r="F27" s="798">
        <v>105.5</v>
      </c>
      <c r="G27" s="182">
        <v>108.9</v>
      </c>
      <c r="H27" s="181">
        <v>113</v>
      </c>
    </row>
    <row r="28" spans="1:8" ht="12.75">
      <c r="A28" s="61" t="s">
        <v>208</v>
      </c>
      <c r="B28" s="182">
        <v>105.669</v>
      </c>
      <c r="C28" s="700">
        <v>114.2468</v>
      </c>
      <c r="D28" s="181">
        <v>109.7287</v>
      </c>
      <c r="E28" s="707">
        <v>111.3375</v>
      </c>
      <c r="F28" s="798">
        <v>104.6</v>
      </c>
      <c r="G28" s="182">
        <v>111.8</v>
      </c>
      <c r="H28" s="181">
        <v>117.4</v>
      </c>
    </row>
    <row r="29" spans="1:8" ht="12.75">
      <c r="A29" s="61" t="s">
        <v>97</v>
      </c>
      <c r="B29" s="182">
        <v>102.8056</v>
      </c>
      <c r="C29" s="700">
        <v>109.9099</v>
      </c>
      <c r="D29" s="181">
        <v>113.088</v>
      </c>
      <c r="E29" s="707">
        <v>114.726</v>
      </c>
      <c r="F29" s="798">
        <v>101.3</v>
      </c>
      <c r="G29" s="182">
        <v>102.8</v>
      </c>
      <c r="H29" s="181">
        <v>105.1</v>
      </c>
    </row>
    <row r="30" spans="1:8" ht="12.75">
      <c r="A30" s="61"/>
      <c r="B30" s="182"/>
      <c r="C30" s="700"/>
      <c r="D30" s="181"/>
      <c r="E30" s="707"/>
      <c r="F30" s="798"/>
      <c r="G30" s="182"/>
      <c r="H30" s="181"/>
    </row>
    <row r="31" spans="1:8" ht="21" customHeight="1">
      <c r="A31" s="704" t="s">
        <v>155</v>
      </c>
      <c r="B31" s="182"/>
      <c r="C31" s="700"/>
      <c r="D31" s="181"/>
      <c r="E31" s="707"/>
      <c r="F31" s="798"/>
      <c r="G31" s="182"/>
      <c r="H31" s="181"/>
    </row>
    <row r="32" spans="1:8" ht="12.75">
      <c r="A32" s="61" t="s">
        <v>98</v>
      </c>
      <c r="B32" s="182">
        <v>104.9274</v>
      </c>
      <c r="C32" s="700">
        <v>109.0902</v>
      </c>
      <c r="D32" s="181">
        <v>115.0636</v>
      </c>
      <c r="E32" s="707">
        <v>116.1525</v>
      </c>
      <c r="F32" s="798">
        <v>104.2</v>
      </c>
      <c r="G32" s="182">
        <v>106.7</v>
      </c>
      <c r="H32" s="181">
        <v>107.9</v>
      </c>
    </row>
    <row r="33" spans="1:8" ht="12.75">
      <c r="A33" s="61" t="s">
        <v>99</v>
      </c>
      <c r="B33" s="182">
        <v>106.044</v>
      </c>
      <c r="C33" s="700">
        <v>112.8311</v>
      </c>
      <c r="D33" s="181">
        <v>113.3571</v>
      </c>
      <c r="E33" s="707">
        <v>113.7323</v>
      </c>
      <c r="F33" s="798">
        <v>104.8</v>
      </c>
      <c r="G33" s="182">
        <v>107.4</v>
      </c>
      <c r="H33" s="181">
        <v>108.4</v>
      </c>
    </row>
    <row r="34" spans="1:8" ht="12.75">
      <c r="A34" s="61" t="s">
        <v>100</v>
      </c>
      <c r="B34" s="182">
        <v>100.9198</v>
      </c>
      <c r="C34" s="700">
        <v>103.9192</v>
      </c>
      <c r="D34" s="181">
        <v>103.9653</v>
      </c>
      <c r="E34" s="707">
        <v>103.6559</v>
      </c>
      <c r="F34" s="798">
        <v>99.5</v>
      </c>
      <c r="G34" s="182">
        <v>99.7</v>
      </c>
      <c r="H34" s="181">
        <v>99.5</v>
      </c>
    </row>
    <row r="35" spans="1:8" ht="12.75">
      <c r="A35" s="61" t="s">
        <v>101</v>
      </c>
      <c r="B35" s="182">
        <v>104.1496</v>
      </c>
      <c r="C35" s="700">
        <v>108.5307</v>
      </c>
      <c r="D35" s="181">
        <v>113.0582</v>
      </c>
      <c r="E35" s="707">
        <v>113.3051</v>
      </c>
      <c r="F35" s="798">
        <v>99.9</v>
      </c>
      <c r="G35" s="182">
        <v>101.1</v>
      </c>
      <c r="H35" s="181">
        <v>102.2</v>
      </c>
    </row>
    <row r="36" spans="1:8" ht="13.5" thickBot="1">
      <c r="A36" s="705" t="s">
        <v>102</v>
      </c>
      <c r="B36" s="222">
        <v>100.4786</v>
      </c>
      <c r="C36" s="702">
        <v>103.5964</v>
      </c>
      <c r="D36" s="223">
        <v>103.4038</v>
      </c>
      <c r="E36" s="801">
        <v>102.2594</v>
      </c>
      <c r="F36" s="799">
        <v>98.93175</v>
      </c>
      <c r="G36" s="222">
        <v>97.96323</v>
      </c>
      <c r="H36" s="223">
        <v>99.3</v>
      </c>
    </row>
    <row r="37" spans="1:5" ht="12.75">
      <c r="A37" s="261" t="s">
        <v>205</v>
      </c>
      <c r="B37" s="263"/>
      <c r="C37" s="264"/>
      <c r="D37" s="264"/>
      <c r="E37" s="264"/>
    </row>
    <row r="38" ht="12.75">
      <c r="A38" s="5" t="s">
        <v>851</v>
      </c>
    </row>
    <row r="40" spans="6:8" ht="12.75">
      <c r="F40" s="5"/>
      <c r="G40" s="5"/>
      <c r="H40" s="5"/>
    </row>
    <row r="48" ht="15" customHeight="1"/>
  </sheetData>
  <mergeCells count="5">
    <mergeCell ref="A5:A6"/>
    <mergeCell ref="B5:E5"/>
    <mergeCell ref="F5:H5"/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611" transitionEvaluation="1">
    <pageSetUpPr fitToPage="1"/>
  </sheetPr>
  <dimension ref="A1:J45"/>
  <sheetViews>
    <sheetView showGridLines="0" view="pageBreakPreview" zoomScale="75" zoomScaleNormal="75" zoomScaleSheetLayoutView="75" workbookViewId="0" topLeftCell="A1">
      <selection activeCell="A3" sqref="A3:J3"/>
    </sheetView>
  </sheetViews>
  <sheetFormatPr defaultColWidth="12.57421875" defaultRowHeight="12.75"/>
  <cols>
    <col min="1" max="1" width="24.7109375" style="3" customWidth="1"/>
    <col min="2" max="9" width="10.7109375" style="3" customWidth="1"/>
    <col min="10" max="10" width="10.421875" style="3" customWidth="1"/>
    <col min="11" max="11" width="7.7109375" style="3" customWidth="1"/>
    <col min="12" max="16384" width="19.140625" style="3" customWidth="1"/>
  </cols>
  <sheetData>
    <row r="1" spans="1:10" ht="18">
      <c r="A1" s="889" t="s">
        <v>533</v>
      </c>
      <c r="B1" s="889"/>
      <c r="C1" s="889"/>
      <c r="D1" s="889"/>
      <c r="E1" s="889"/>
      <c r="F1" s="889"/>
      <c r="G1" s="889"/>
      <c r="H1" s="889"/>
      <c r="I1" s="889"/>
      <c r="J1" s="889"/>
    </row>
    <row r="2" ht="12.75" customHeight="1">
      <c r="A2" s="22"/>
    </row>
    <row r="3" spans="1:10" ht="23.25" customHeight="1">
      <c r="A3" s="903" t="s">
        <v>652</v>
      </c>
      <c r="B3" s="903"/>
      <c r="C3" s="903"/>
      <c r="D3" s="903"/>
      <c r="E3" s="903"/>
      <c r="F3" s="903"/>
      <c r="G3" s="903"/>
      <c r="H3" s="903"/>
      <c r="I3" s="903"/>
      <c r="J3" s="903"/>
    </row>
    <row r="4" spans="1:9" ht="13.5" customHeight="1" thickBot="1">
      <c r="A4" s="265"/>
      <c r="B4" s="4"/>
      <c r="C4" s="4"/>
      <c r="D4" s="4"/>
      <c r="E4" s="4"/>
      <c r="F4" s="4"/>
      <c r="G4" s="4"/>
      <c r="H4" s="4"/>
      <c r="I4" s="4"/>
    </row>
    <row r="5" spans="1:10" ht="13.5" thickBot="1">
      <c r="A5" s="901" t="s">
        <v>82</v>
      </c>
      <c r="B5" s="904" t="s">
        <v>633</v>
      </c>
      <c r="C5" s="905"/>
      <c r="D5" s="905"/>
      <c r="E5" s="905"/>
      <c r="F5" s="905"/>
      <c r="G5" s="905"/>
      <c r="H5" s="905"/>
      <c r="I5" s="905"/>
      <c r="J5" s="905"/>
    </row>
    <row r="6" spans="1:10" ht="12.75" customHeight="1" thickBot="1">
      <c r="A6" s="902"/>
      <c r="B6" s="480">
        <v>2004</v>
      </c>
      <c r="C6" s="480">
        <v>2005</v>
      </c>
      <c r="D6" s="480">
        <v>2006</v>
      </c>
      <c r="E6" s="481" t="s">
        <v>251</v>
      </c>
      <c r="F6" s="481" t="s">
        <v>590</v>
      </c>
      <c r="G6" s="481">
        <v>2009</v>
      </c>
      <c r="H6" s="482">
        <v>2010</v>
      </c>
      <c r="I6" s="482">
        <v>2011</v>
      </c>
      <c r="J6" s="546" t="s">
        <v>742</v>
      </c>
    </row>
    <row r="7" spans="1:10" ht="12.75" customHeight="1">
      <c r="A7" s="715" t="s">
        <v>259</v>
      </c>
      <c r="B7" s="516" t="s">
        <v>157</v>
      </c>
      <c r="C7" s="516">
        <v>100</v>
      </c>
      <c r="D7" s="516">
        <v>114.4</v>
      </c>
      <c r="E7" s="516">
        <v>177.5</v>
      </c>
      <c r="F7" s="516">
        <v>178.4</v>
      </c>
      <c r="G7" s="516">
        <v>123.2</v>
      </c>
      <c r="H7" s="517">
        <v>150.9</v>
      </c>
      <c r="I7" s="517">
        <v>203.6</v>
      </c>
      <c r="J7" s="518" t="s">
        <v>748</v>
      </c>
    </row>
    <row r="8" spans="1:10" ht="12.75" customHeight="1">
      <c r="A8" s="266"/>
      <c r="B8" s="515"/>
      <c r="C8" s="515"/>
      <c r="D8" s="515"/>
      <c r="E8" s="516"/>
      <c r="F8" s="516"/>
      <c r="G8" s="516"/>
      <c r="H8" s="517"/>
      <c r="I8" s="517"/>
      <c r="J8" s="518"/>
    </row>
    <row r="9" spans="1:10" ht="12.75" customHeight="1">
      <c r="A9" s="267" t="s">
        <v>207</v>
      </c>
      <c r="B9" s="514" t="s">
        <v>157</v>
      </c>
      <c r="C9" s="514">
        <v>100</v>
      </c>
      <c r="D9" s="514">
        <v>115.3</v>
      </c>
      <c r="E9" s="514">
        <v>176.6</v>
      </c>
      <c r="F9" s="514">
        <v>175.3</v>
      </c>
      <c r="G9" s="514">
        <v>121</v>
      </c>
      <c r="H9" s="517">
        <v>149.2</v>
      </c>
      <c r="I9" s="517">
        <v>200.2</v>
      </c>
      <c r="J9" s="544" t="s">
        <v>749</v>
      </c>
    </row>
    <row r="10" spans="1:10" ht="12.75" customHeight="1">
      <c r="A10" s="267"/>
      <c r="B10" s="519"/>
      <c r="C10" s="519"/>
      <c r="D10" s="519"/>
      <c r="E10" s="514"/>
      <c r="F10" s="514"/>
      <c r="G10" s="514"/>
      <c r="H10" s="517"/>
      <c r="I10" s="517"/>
      <c r="J10" s="518"/>
    </row>
    <row r="11" spans="1:10" s="24" customFormat="1" ht="12.75">
      <c r="A11" s="267" t="s">
        <v>160</v>
      </c>
      <c r="B11" s="514" t="s">
        <v>157</v>
      </c>
      <c r="C11" s="514">
        <v>100</v>
      </c>
      <c r="D11" s="514">
        <v>114.2</v>
      </c>
      <c r="E11" s="514">
        <v>172.3</v>
      </c>
      <c r="F11" s="514">
        <v>177.1</v>
      </c>
      <c r="G11" s="514">
        <v>121</v>
      </c>
      <c r="H11" s="517">
        <v>147.6</v>
      </c>
      <c r="I11" s="517">
        <v>196.7</v>
      </c>
      <c r="J11" s="544" t="s">
        <v>750</v>
      </c>
    </row>
    <row r="12" spans="1:10" ht="12.75">
      <c r="A12" s="268"/>
      <c r="B12" s="519"/>
      <c r="C12" s="519"/>
      <c r="D12" s="519"/>
      <c r="E12" s="519"/>
      <c r="F12" s="519"/>
      <c r="G12" s="519"/>
      <c r="H12" s="520"/>
      <c r="I12" s="520"/>
      <c r="J12" s="521"/>
    </row>
    <row r="13" spans="1:10" ht="12.75">
      <c r="A13" s="268" t="s">
        <v>83</v>
      </c>
      <c r="B13" s="519" t="s">
        <v>157</v>
      </c>
      <c r="C13" s="519">
        <v>100</v>
      </c>
      <c r="D13" s="519">
        <v>118.3</v>
      </c>
      <c r="E13" s="519">
        <v>188.5</v>
      </c>
      <c r="F13" s="519">
        <v>177.8</v>
      </c>
      <c r="G13" s="519">
        <v>112.9</v>
      </c>
      <c r="H13" s="520">
        <v>154.4</v>
      </c>
      <c r="I13" s="520">
        <v>202.1</v>
      </c>
      <c r="J13" s="528">
        <v>228</v>
      </c>
    </row>
    <row r="14" spans="1:10" ht="12.75">
      <c r="A14" s="268" t="s">
        <v>84</v>
      </c>
      <c r="B14" s="519" t="s">
        <v>157</v>
      </c>
      <c r="C14" s="519">
        <v>100</v>
      </c>
      <c r="D14" s="519">
        <v>128.5</v>
      </c>
      <c r="E14" s="519">
        <v>217.1</v>
      </c>
      <c r="F14" s="519">
        <v>155.2</v>
      </c>
      <c r="G14" s="519" t="s">
        <v>730</v>
      </c>
      <c r="H14" s="520">
        <v>202.3</v>
      </c>
      <c r="I14" s="520">
        <v>189.6</v>
      </c>
      <c r="J14" s="521">
        <v>219.3</v>
      </c>
    </row>
    <row r="15" spans="1:10" ht="12.75">
      <c r="A15" s="268" t="s">
        <v>85</v>
      </c>
      <c r="B15" s="519">
        <v>117.6</v>
      </c>
      <c r="C15" s="519">
        <v>100</v>
      </c>
      <c r="D15" s="519">
        <v>129.9</v>
      </c>
      <c r="E15" s="519">
        <v>195.1</v>
      </c>
      <c r="F15" s="519">
        <v>177.2</v>
      </c>
      <c r="G15" s="519">
        <v>119</v>
      </c>
      <c r="H15" s="520">
        <v>171.1</v>
      </c>
      <c r="I15" s="523">
        <v>215.5</v>
      </c>
      <c r="J15" s="521">
        <v>244.7</v>
      </c>
    </row>
    <row r="16" spans="1:10" ht="12.75">
      <c r="A16" s="268" t="s">
        <v>700</v>
      </c>
      <c r="B16" s="519">
        <v>145.8</v>
      </c>
      <c r="C16" s="519">
        <v>100</v>
      </c>
      <c r="D16" s="519">
        <v>112.6</v>
      </c>
      <c r="E16" s="519">
        <v>201.1</v>
      </c>
      <c r="F16" s="519">
        <v>208.1</v>
      </c>
      <c r="G16" s="519">
        <v>141.1</v>
      </c>
      <c r="H16" s="520">
        <v>162</v>
      </c>
      <c r="I16" s="520">
        <v>215.6</v>
      </c>
      <c r="J16" s="528">
        <v>256.2</v>
      </c>
    </row>
    <row r="17" spans="1:10" ht="12.75">
      <c r="A17" s="268" t="s">
        <v>249</v>
      </c>
      <c r="B17" s="519" t="s">
        <v>157</v>
      </c>
      <c r="C17" s="519">
        <v>100</v>
      </c>
      <c r="D17" s="519">
        <v>88.3</v>
      </c>
      <c r="E17" s="519">
        <v>104.1</v>
      </c>
      <c r="F17" s="519">
        <v>103.9</v>
      </c>
      <c r="G17" s="519">
        <v>110.7</v>
      </c>
      <c r="H17" s="524">
        <v>112.6</v>
      </c>
      <c r="I17" s="524">
        <v>113.9</v>
      </c>
      <c r="J17" s="525">
        <v>171.9</v>
      </c>
    </row>
    <row r="18" spans="1:10" ht="12.75">
      <c r="A18" s="268" t="s">
        <v>698</v>
      </c>
      <c r="B18" s="519" t="s">
        <v>157</v>
      </c>
      <c r="C18" s="519">
        <v>100</v>
      </c>
      <c r="D18" s="519">
        <v>105.5</v>
      </c>
      <c r="E18" s="519">
        <v>181.5</v>
      </c>
      <c r="F18" s="519">
        <v>138.3</v>
      </c>
      <c r="G18" s="519">
        <v>101.3</v>
      </c>
      <c r="H18" s="520">
        <v>146.1</v>
      </c>
      <c r="I18" s="520">
        <v>170.7</v>
      </c>
      <c r="J18" s="521">
        <v>206.8</v>
      </c>
    </row>
    <row r="19" spans="1:10" ht="12.75">
      <c r="A19" s="268" t="s">
        <v>86</v>
      </c>
      <c r="B19" s="519" t="s">
        <v>727</v>
      </c>
      <c r="C19" s="519">
        <v>100</v>
      </c>
      <c r="D19" s="519">
        <v>107.9</v>
      </c>
      <c r="E19" s="519">
        <v>166.9</v>
      </c>
      <c r="F19" s="519">
        <v>194.6</v>
      </c>
      <c r="G19" s="519">
        <v>118.6</v>
      </c>
      <c r="H19" s="526" t="s">
        <v>731</v>
      </c>
      <c r="I19" s="520">
        <v>188.2</v>
      </c>
      <c r="J19" s="521">
        <v>203.5</v>
      </c>
    </row>
    <row r="20" spans="1:10" ht="12.75">
      <c r="A20" s="268" t="s">
        <v>213</v>
      </c>
      <c r="B20" s="519">
        <v>116.7</v>
      </c>
      <c r="C20" s="519">
        <v>100</v>
      </c>
      <c r="D20" s="519">
        <v>101.3</v>
      </c>
      <c r="E20" s="519">
        <v>138.8</v>
      </c>
      <c r="F20" s="519">
        <v>141.8</v>
      </c>
      <c r="G20" s="519">
        <v>90.6</v>
      </c>
      <c r="H20" s="520">
        <v>119.4</v>
      </c>
      <c r="I20" s="520">
        <v>150.7</v>
      </c>
      <c r="J20" s="521">
        <v>166.8</v>
      </c>
    </row>
    <row r="21" spans="1:10" ht="12.75">
      <c r="A21" s="268" t="s">
        <v>212</v>
      </c>
      <c r="B21" s="519">
        <v>117.8</v>
      </c>
      <c r="C21" s="519">
        <v>100</v>
      </c>
      <c r="D21" s="519">
        <v>111</v>
      </c>
      <c r="E21" s="519">
        <v>176.3</v>
      </c>
      <c r="F21" s="519">
        <v>165</v>
      </c>
      <c r="G21" s="519">
        <v>110.5</v>
      </c>
      <c r="H21" s="520">
        <v>154.5</v>
      </c>
      <c r="I21" s="520">
        <v>177.5</v>
      </c>
      <c r="J21" s="521">
        <v>203.9</v>
      </c>
    </row>
    <row r="22" spans="1:10" ht="12.75">
      <c r="A22" s="268" t="s">
        <v>87</v>
      </c>
      <c r="B22" s="519">
        <v>100.2</v>
      </c>
      <c r="C22" s="519">
        <v>100</v>
      </c>
      <c r="D22" s="519">
        <v>101</v>
      </c>
      <c r="E22" s="519">
        <v>144.1</v>
      </c>
      <c r="F22" s="519">
        <v>143.2</v>
      </c>
      <c r="G22" s="519">
        <v>107.3</v>
      </c>
      <c r="H22" s="520">
        <v>122.1</v>
      </c>
      <c r="I22" s="520">
        <v>154.4</v>
      </c>
      <c r="J22" s="545" t="s">
        <v>751</v>
      </c>
    </row>
    <row r="23" spans="1:10" ht="12.75">
      <c r="A23" s="268" t="s">
        <v>250</v>
      </c>
      <c r="B23" s="519">
        <v>108.1</v>
      </c>
      <c r="C23" s="519">
        <v>100</v>
      </c>
      <c r="D23" s="519">
        <v>112.5</v>
      </c>
      <c r="E23" s="519">
        <v>182.9</v>
      </c>
      <c r="F23" s="519">
        <v>153.5</v>
      </c>
      <c r="G23" s="519">
        <v>105.5</v>
      </c>
      <c r="H23" s="523">
        <v>152</v>
      </c>
      <c r="I23" s="520">
        <v>191.3</v>
      </c>
      <c r="J23" s="521">
        <v>216.6</v>
      </c>
    </row>
    <row r="24" spans="1:10" ht="12.75">
      <c r="A24" s="268" t="s">
        <v>88</v>
      </c>
      <c r="B24" s="519">
        <v>106.6</v>
      </c>
      <c r="C24" s="519">
        <v>100</v>
      </c>
      <c r="D24" s="519">
        <v>108.7</v>
      </c>
      <c r="E24" s="519">
        <v>149.1</v>
      </c>
      <c r="F24" s="519">
        <v>171.4</v>
      </c>
      <c r="G24" s="519">
        <v>105</v>
      </c>
      <c r="H24" s="523">
        <v>124.5</v>
      </c>
      <c r="I24" s="520">
        <v>179.1</v>
      </c>
      <c r="J24" s="521">
        <v>193.1</v>
      </c>
    </row>
    <row r="25" spans="1:10" ht="12.75">
      <c r="A25" s="268" t="s">
        <v>89</v>
      </c>
      <c r="B25" s="519" t="s">
        <v>157</v>
      </c>
      <c r="C25" s="519">
        <v>100</v>
      </c>
      <c r="D25" s="519">
        <v>117.5</v>
      </c>
      <c r="E25" s="519">
        <v>183.1</v>
      </c>
      <c r="F25" s="519">
        <v>179.4</v>
      </c>
      <c r="G25" s="519">
        <v>119.3</v>
      </c>
      <c r="H25" s="523">
        <v>152</v>
      </c>
      <c r="I25" s="520">
        <v>207.1</v>
      </c>
      <c r="J25" s="521">
        <v>220.4</v>
      </c>
    </row>
    <row r="26" spans="1:10" ht="12.75">
      <c r="A26" s="268" t="s">
        <v>90</v>
      </c>
      <c r="B26" s="519">
        <v>103.2</v>
      </c>
      <c r="C26" s="519">
        <v>100</v>
      </c>
      <c r="D26" s="519">
        <v>110</v>
      </c>
      <c r="E26" s="519">
        <v>173.9</v>
      </c>
      <c r="F26" s="519">
        <v>150.5</v>
      </c>
      <c r="G26" s="519">
        <v>116.5</v>
      </c>
      <c r="H26" s="520">
        <v>136.6</v>
      </c>
      <c r="I26" s="520">
        <v>155.6</v>
      </c>
      <c r="J26" s="521">
        <v>169.6</v>
      </c>
    </row>
    <row r="27" spans="1:10" ht="12.75">
      <c r="A27" s="268" t="s">
        <v>91</v>
      </c>
      <c r="B27" s="519">
        <v>110.4</v>
      </c>
      <c r="C27" s="519">
        <v>100</v>
      </c>
      <c r="D27" s="519">
        <v>123.8</v>
      </c>
      <c r="E27" s="519">
        <v>201.7</v>
      </c>
      <c r="F27" s="519">
        <v>166.5</v>
      </c>
      <c r="G27" s="519">
        <v>108.2</v>
      </c>
      <c r="H27" s="520">
        <v>164.5</v>
      </c>
      <c r="I27" s="520">
        <v>198.1</v>
      </c>
      <c r="J27" s="521">
        <v>224.8</v>
      </c>
    </row>
    <row r="28" spans="1:10" ht="12.75">
      <c r="A28" s="268" t="s">
        <v>635</v>
      </c>
      <c r="B28" s="519" t="s">
        <v>728</v>
      </c>
      <c r="C28" s="519">
        <v>100</v>
      </c>
      <c r="D28" s="519">
        <v>125.3</v>
      </c>
      <c r="E28" s="519">
        <v>224.2</v>
      </c>
      <c r="F28" s="519">
        <v>161.4</v>
      </c>
      <c r="G28" s="519">
        <v>135.8</v>
      </c>
      <c r="H28" s="520">
        <v>182.5</v>
      </c>
      <c r="I28" s="523">
        <v>233</v>
      </c>
      <c r="J28" s="521">
        <v>286.7</v>
      </c>
    </row>
    <row r="29" spans="1:10" ht="12.75">
      <c r="A29" s="268" t="s">
        <v>92</v>
      </c>
      <c r="B29" s="519" t="s">
        <v>157</v>
      </c>
      <c r="C29" s="519">
        <v>100</v>
      </c>
      <c r="D29" s="519">
        <v>106.5</v>
      </c>
      <c r="E29" s="519">
        <v>147.7</v>
      </c>
      <c r="F29" s="519">
        <v>169.7</v>
      </c>
      <c r="G29" s="519">
        <v>120.6</v>
      </c>
      <c r="H29" s="520">
        <v>122.4</v>
      </c>
      <c r="I29" s="520">
        <v>160.6</v>
      </c>
      <c r="J29" s="521">
        <v>187.2</v>
      </c>
    </row>
    <row r="30" spans="1:10" ht="12.75">
      <c r="A30" s="268" t="s">
        <v>93</v>
      </c>
      <c r="B30" s="519">
        <v>121.6</v>
      </c>
      <c r="C30" s="519">
        <v>100</v>
      </c>
      <c r="D30" s="519">
        <v>117.2</v>
      </c>
      <c r="E30" s="519">
        <v>159</v>
      </c>
      <c r="F30" s="519">
        <v>185</v>
      </c>
      <c r="G30" s="519">
        <v>127.7</v>
      </c>
      <c r="H30" s="520">
        <v>137.5</v>
      </c>
      <c r="I30" s="520">
        <v>187.3</v>
      </c>
      <c r="J30" s="521">
        <v>181.3</v>
      </c>
    </row>
    <row r="31" spans="1:10" ht="12.75">
      <c r="A31" s="268" t="s">
        <v>214</v>
      </c>
      <c r="B31" s="519">
        <v>111.3</v>
      </c>
      <c r="C31" s="519">
        <v>100</v>
      </c>
      <c r="D31" s="519">
        <v>122.6</v>
      </c>
      <c r="E31" s="519">
        <v>205.5</v>
      </c>
      <c r="F31" s="519">
        <v>169.7</v>
      </c>
      <c r="G31" s="519">
        <v>118.6</v>
      </c>
      <c r="H31" s="520">
        <v>173.7</v>
      </c>
      <c r="I31" s="523">
        <v>218.6</v>
      </c>
      <c r="J31" s="521">
        <v>237.8</v>
      </c>
    </row>
    <row r="32" spans="1:10" ht="12.75">
      <c r="A32" s="268" t="s">
        <v>209</v>
      </c>
      <c r="B32" s="519">
        <v>125.3</v>
      </c>
      <c r="C32" s="519">
        <v>100</v>
      </c>
      <c r="D32" s="519">
        <v>121.1</v>
      </c>
      <c r="E32" s="519">
        <v>186.6</v>
      </c>
      <c r="F32" s="519">
        <v>203.1</v>
      </c>
      <c r="G32" s="519">
        <v>125</v>
      </c>
      <c r="H32" s="520">
        <v>156.7</v>
      </c>
      <c r="I32" s="523">
        <v>232</v>
      </c>
      <c r="J32" s="521">
        <v>226.4</v>
      </c>
    </row>
    <row r="33" spans="1:10" ht="12.75">
      <c r="A33" s="268" t="s">
        <v>94</v>
      </c>
      <c r="B33" s="519">
        <v>99.7</v>
      </c>
      <c r="C33" s="519">
        <v>100</v>
      </c>
      <c r="D33" s="519">
        <v>115.5</v>
      </c>
      <c r="E33" s="519">
        <v>184.7</v>
      </c>
      <c r="F33" s="519">
        <v>124.2</v>
      </c>
      <c r="G33" s="519">
        <v>88.5</v>
      </c>
      <c r="H33" s="520">
        <v>143.7</v>
      </c>
      <c r="I33" s="520">
        <v>176.3</v>
      </c>
      <c r="J33" s="521">
        <v>220.6</v>
      </c>
    </row>
    <row r="34" spans="1:10" ht="12.75">
      <c r="A34" s="268" t="s">
        <v>210</v>
      </c>
      <c r="B34" s="519" t="s">
        <v>157</v>
      </c>
      <c r="C34" s="519" t="s">
        <v>157</v>
      </c>
      <c r="D34" s="519" t="s">
        <v>157</v>
      </c>
      <c r="E34" s="519" t="s">
        <v>157</v>
      </c>
      <c r="F34" s="519" t="s">
        <v>157</v>
      </c>
      <c r="G34" s="519" t="s">
        <v>157</v>
      </c>
      <c r="H34" s="519" t="s">
        <v>157</v>
      </c>
      <c r="I34" s="519" t="s">
        <v>157</v>
      </c>
      <c r="J34" s="522" t="s">
        <v>157</v>
      </c>
    </row>
    <row r="35" spans="1:10" ht="12.75">
      <c r="A35" s="268" t="s">
        <v>211</v>
      </c>
      <c r="B35" s="519" t="s">
        <v>157</v>
      </c>
      <c r="C35" s="519">
        <v>100</v>
      </c>
      <c r="D35" s="519">
        <v>123.1</v>
      </c>
      <c r="E35" s="519">
        <v>191.9</v>
      </c>
      <c r="F35" s="519">
        <v>173.8</v>
      </c>
      <c r="G35" s="519">
        <v>122.2</v>
      </c>
      <c r="H35" s="520">
        <v>150.7</v>
      </c>
      <c r="I35" s="520">
        <v>225.9</v>
      </c>
      <c r="J35" s="545" t="s">
        <v>752</v>
      </c>
    </row>
    <row r="36" spans="1:10" ht="12.75">
      <c r="A36" s="268" t="s">
        <v>95</v>
      </c>
      <c r="B36" s="519">
        <v>92.2</v>
      </c>
      <c r="C36" s="519">
        <v>100</v>
      </c>
      <c r="D36" s="519">
        <v>106.9</v>
      </c>
      <c r="E36" s="519">
        <v>145</v>
      </c>
      <c r="F36" s="519">
        <v>145.3</v>
      </c>
      <c r="G36" s="519">
        <v>109.3</v>
      </c>
      <c r="H36" s="520">
        <v>132.5</v>
      </c>
      <c r="I36" s="520">
        <v>146.1</v>
      </c>
      <c r="J36" s="521">
        <v>164.7</v>
      </c>
    </row>
    <row r="37" spans="1:10" ht="12.75">
      <c r="A37" s="268" t="s">
        <v>96</v>
      </c>
      <c r="B37" s="519" t="s">
        <v>157</v>
      </c>
      <c r="C37" s="519">
        <v>100</v>
      </c>
      <c r="D37" s="519">
        <v>111.8</v>
      </c>
      <c r="E37" s="519">
        <v>166.7</v>
      </c>
      <c r="F37" s="519">
        <v>207.1</v>
      </c>
      <c r="G37" s="519">
        <v>150.6</v>
      </c>
      <c r="H37" s="523">
        <v>171.8</v>
      </c>
      <c r="I37" s="520">
        <v>245.7</v>
      </c>
      <c r="J37" s="528">
        <v>253</v>
      </c>
    </row>
    <row r="38" spans="1:10" ht="12.75">
      <c r="A38" s="268" t="s">
        <v>208</v>
      </c>
      <c r="B38" s="519">
        <v>135.8</v>
      </c>
      <c r="C38" s="519">
        <v>100</v>
      </c>
      <c r="D38" s="519">
        <v>106.4</v>
      </c>
      <c r="E38" s="519">
        <v>158.6</v>
      </c>
      <c r="F38" s="519">
        <v>184.2</v>
      </c>
      <c r="G38" s="519">
        <v>108.7</v>
      </c>
      <c r="H38" s="520">
        <v>118.2</v>
      </c>
      <c r="I38" s="520">
        <v>173.9</v>
      </c>
      <c r="J38" s="521">
        <v>182.2</v>
      </c>
    </row>
    <row r="39" spans="1:10" ht="12.75">
      <c r="A39" s="268" t="s">
        <v>699</v>
      </c>
      <c r="B39" s="519">
        <v>164</v>
      </c>
      <c r="C39" s="519">
        <v>100</v>
      </c>
      <c r="D39" s="519">
        <v>99.1</v>
      </c>
      <c r="E39" s="519">
        <v>188.8</v>
      </c>
      <c r="F39" s="519">
        <v>229.2</v>
      </c>
      <c r="G39" s="519">
        <v>159.9</v>
      </c>
      <c r="H39" s="520">
        <v>180.5</v>
      </c>
      <c r="I39" s="520">
        <v>262.1</v>
      </c>
      <c r="J39" s="521">
        <v>273.7</v>
      </c>
    </row>
    <row r="40" spans="1:10" ht="13.5" thickBot="1">
      <c r="A40" s="268" t="s">
        <v>97</v>
      </c>
      <c r="B40" s="519" t="s">
        <v>729</v>
      </c>
      <c r="C40" s="519">
        <v>100</v>
      </c>
      <c r="D40" s="519">
        <v>114.1</v>
      </c>
      <c r="E40" s="519">
        <v>192.1</v>
      </c>
      <c r="F40" s="519">
        <v>167.7</v>
      </c>
      <c r="G40" s="519">
        <v>113.7</v>
      </c>
      <c r="H40" s="520">
        <v>162.2</v>
      </c>
      <c r="I40" s="520">
        <v>188.7</v>
      </c>
      <c r="J40" s="527">
        <v>199.1</v>
      </c>
    </row>
    <row r="41" spans="1:10" ht="12.75">
      <c r="A41" s="269" t="s">
        <v>279</v>
      </c>
      <c r="B41" s="270"/>
      <c r="C41" s="270"/>
      <c r="D41" s="269"/>
      <c r="E41" s="483"/>
      <c r="F41" s="483"/>
      <c r="G41" s="483"/>
      <c r="H41" s="269"/>
      <c r="I41" s="269"/>
      <c r="J41" s="269"/>
    </row>
    <row r="42" ht="12.75">
      <c r="A42" s="3" t="s">
        <v>718</v>
      </c>
    </row>
    <row r="43" ht="12.75">
      <c r="A43" s="512" t="s">
        <v>717</v>
      </c>
    </row>
    <row r="44" ht="12.75">
      <c r="A44" s="513" t="s">
        <v>726</v>
      </c>
    </row>
    <row r="45" ht="12.75">
      <c r="A45" s="3" t="s">
        <v>719</v>
      </c>
    </row>
  </sheetData>
  <mergeCells count="4">
    <mergeCell ref="A1:J1"/>
    <mergeCell ref="A5:A6"/>
    <mergeCell ref="A3:J3"/>
    <mergeCell ref="B5:J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6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J45"/>
  <sheetViews>
    <sheetView showGridLines="0" view="pageBreakPreview" zoomScale="75" zoomScaleNormal="75" zoomScaleSheetLayoutView="75" workbookViewId="0" topLeftCell="A1">
      <selection activeCell="A3" sqref="A3:J3"/>
    </sheetView>
  </sheetViews>
  <sheetFormatPr defaultColWidth="12.57421875" defaultRowHeight="12.75"/>
  <cols>
    <col min="1" max="1" width="24.7109375" style="3" customWidth="1"/>
    <col min="2" max="10" width="10.7109375" style="3" customWidth="1"/>
    <col min="11" max="11" width="4.8515625" style="3" customWidth="1"/>
    <col min="12" max="16384" width="19.140625" style="3" customWidth="1"/>
  </cols>
  <sheetData>
    <row r="1" spans="1:10" ht="18">
      <c r="A1" s="889" t="s">
        <v>533</v>
      </c>
      <c r="B1" s="889"/>
      <c r="C1" s="889"/>
      <c r="D1" s="889"/>
      <c r="E1" s="889"/>
      <c r="F1" s="889"/>
      <c r="G1" s="889"/>
      <c r="H1" s="889"/>
      <c r="I1" s="889"/>
      <c r="J1" s="889"/>
    </row>
    <row r="2" ht="12.75" customHeight="1">
      <c r="A2" s="22"/>
    </row>
    <row r="3" spans="1:10" ht="24" customHeight="1">
      <c r="A3" s="906" t="s">
        <v>653</v>
      </c>
      <c r="B3" s="906"/>
      <c r="C3" s="906"/>
      <c r="D3" s="906"/>
      <c r="E3" s="906"/>
      <c r="F3" s="906"/>
      <c r="G3" s="906"/>
      <c r="H3" s="906"/>
      <c r="I3" s="906"/>
      <c r="J3" s="906"/>
    </row>
    <row r="4" spans="1:7" ht="15.75" thickBot="1">
      <c r="A4" s="265"/>
      <c r="B4" s="4"/>
      <c r="C4" s="4"/>
      <c r="D4" s="4"/>
      <c r="E4" s="4"/>
      <c r="F4" s="4"/>
      <c r="G4" s="4"/>
    </row>
    <row r="5" spans="1:10" ht="13.5" thickBot="1">
      <c r="A5" s="901" t="s">
        <v>82</v>
      </c>
      <c r="B5" s="904" t="s">
        <v>633</v>
      </c>
      <c r="C5" s="905"/>
      <c r="D5" s="905"/>
      <c r="E5" s="905"/>
      <c r="F5" s="905"/>
      <c r="G5" s="905"/>
      <c r="H5" s="905"/>
      <c r="I5" s="905"/>
      <c r="J5" s="905"/>
    </row>
    <row r="6" spans="1:10" ht="12.75" customHeight="1" thickBot="1">
      <c r="A6" s="902"/>
      <c r="B6" s="480">
        <v>2004</v>
      </c>
      <c r="C6" s="480">
        <v>2005</v>
      </c>
      <c r="D6" s="480">
        <v>2006</v>
      </c>
      <c r="E6" s="480" t="s">
        <v>251</v>
      </c>
      <c r="F6" s="481" t="s">
        <v>590</v>
      </c>
      <c r="G6" s="481">
        <v>2009</v>
      </c>
      <c r="H6" s="481">
        <v>2010</v>
      </c>
      <c r="I6" s="482">
        <v>2011</v>
      </c>
      <c r="J6" s="546" t="s">
        <v>742</v>
      </c>
    </row>
    <row r="7" spans="1:10" ht="13.5" customHeight="1">
      <c r="A7" s="267" t="s">
        <v>259</v>
      </c>
      <c r="B7" s="514" t="s">
        <v>157</v>
      </c>
      <c r="C7" s="514">
        <v>100</v>
      </c>
      <c r="D7" s="514">
        <v>103.7</v>
      </c>
      <c r="E7" s="514">
        <v>112.9</v>
      </c>
      <c r="F7" s="514">
        <v>132.2</v>
      </c>
      <c r="G7" s="514">
        <v>121</v>
      </c>
      <c r="H7" s="514">
        <v>122.4</v>
      </c>
      <c r="I7" s="517">
        <v>137.5</v>
      </c>
      <c r="J7" s="518" t="s">
        <v>743</v>
      </c>
    </row>
    <row r="8" spans="1:10" ht="12.75" customHeight="1">
      <c r="A8" s="266"/>
      <c r="B8" s="515"/>
      <c r="C8" s="515"/>
      <c r="D8" s="515"/>
      <c r="E8" s="515"/>
      <c r="F8" s="516"/>
      <c r="G8" s="516"/>
      <c r="H8" s="516"/>
      <c r="I8" s="517"/>
      <c r="J8" s="518"/>
    </row>
    <row r="9" spans="1:10" s="24" customFormat="1" ht="12.75">
      <c r="A9" s="267" t="s">
        <v>207</v>
      </c>
      <c r="B9" s="514" t="s">
        <v>157</v>
      </c>
      <c r="C9" s="514">
        <v>100</v>
      </c>
      <c r="D9" s="514">
        <v>103.7</v>
      </c>
      <c r="E9" s="514">
        <v>112.6</v>
      </c>
      <c r="F9" s="514">
        <v>132.1</v>
      </c>
      <c r="G9" s="514">
        <v>120.6</v>
      </c>
      <c r="H9" s="514">
        <v>121.7</v>
      </c>
      <c r="I9" s="517">
        <v>136.4</v>
      </c>
      <c r="J9" s="518" t="s">
        <v>744</v>
      </c>
    </row>
    <row r="10" spans="1:10" s="24" customFormat="1" ht="12.75">
      <c r="A10" s="267"/>
      <c r="B10" s="519"/>
      <c r="C10" s="519"/>
      <c r="D10" s="519"/>
      <c r="E10" s="519"/>
      <c r="F10" s="514"/>
      <c r="G10" s="514"/>
      <c r="H10" s="514"/>
      <c r="I10" s="517"/>
      <c r="J10" s="518"/>
    </row>
    <row r="11" spans="1:10" s="24" customFormat="1" ht="12.75">
      <c r="A11" s="267" t="s">
        <v>160</v>
      </c>
      <c r="B11" s="514" t="s">
        <v>157</v>
      </c>
      <c r="C11" s="514">
        <v>100</v>
      </c>
      <c r="D11" s="514">
        <v>103.8</v>
      </c>
      <c r="E11" s="514">
        <v>112.5</v>
      </c>
      <c r="F11" s="514">
        <v>132.4</v>
      </c>
      <c r="G11" s="514">
        <v>120.5</v>
      </c>
      <c r="H11" s="514">
        <v>121.3</v>
      </c>
      <c r="I11" s="517">
        <v>135.8</v>
      </c>
      <c r="J11" s="518" t="s">
        <v>745</v>
      </c>
    </row>
    <row r="12" spans="1:10" ht="12.75">
      <c r="A12" s="268"/>
      <c r="B12" s="519"/>
      <c r="C12" s="519"/>
      <c r="D12" s="519"/>
      <c r="E12" s="519"/>
      <c r="F12" s="519"/>
      <c r="G12" s="519"/>
      <c r="H12" s="519"/>
      <c r="I12" s="520"/>
      <c r="J12" s="521"/>
    </row>
    <row r="13" spans="1:10" ht="12.75">
      <c r="A13" s="268" t="s">
        <v>83</v>
      </c>
      <c r="B13" s="519" t="s">
        <v>157</v>
      </c>
      <c r="C13" s="519">
        <v>100</v>
      </c>
      <c r="D13" s="519">
        <v>104.6</v>
      </c>
      <c r="E13" s="519">
        <v>114.3</v>
      </c>
      <c r="F13" s="519">
        <v>132.7</v>
      </c>
      <c r="G13" s="519">
        <v>122.2</v>
      </c>
      <c r="H13" s="519">
        <v>122.9</v>
      </c>
      <c r="I13" s="520">
        <v>138.7</v>
      </c>
      <c r="J13" s="521">
        <v>146</v>
      </c>
    </row>
    <row r="14" spans="1:10" ht="12.75">
      <c r="A14" s="268" t="s">
        <v>84</v>
      </c>
      <c r="B14" s="519" t="s">
        <v>157</v>
      </c>
      <c r="C14" s="519">
        <v>100</v>
      </c>
      <c r="D14" s="519">
        <v>102.4</v>
      </c>
      <c r="E14" s="519">
        <v>110.2</v>
      </c>
      <c r="F14" s="519">
        <v>123.3</v>
      </c>
      <c r="G14" s="519" t="s">
        <v>724</v>
      </c>
      <c r="H14" s="519">
        <v>117.4</v>
      </c>
      <c r="I14" s="520">
        <v>128.3</v>
      </c>
      <c r="J14" s="521" t="s">
        <v>747</v>
      </c>
    </row>
    <row r="15" spans="1:10" ht="12.75">
      <c r="A15" s="268" t="s">
        <v>85</v>
      </c>
      <c r="B15" s="519">
        <v>101.5</v>
      </c>
      <c r="C15" s="519">
        <v>100</v>
      </c>
      <c r="D15" s="519">
        <v>105.3</v>
      </c>
      <c r="E15" s="519">
        <v>117.2</v>
      </c>
      <c r="F15" s="519">
        <v>135.7</v>
      </c>
      <c r="G15" s="519">
        <v>116.9</v>
      </c>
      <c r="H15" s="519">
        <v>116.2</v>
      </c>
      <c r="I15" s="520">
        <v>132</v>
      </c>
      <c r="J15" s="528">
        <v>139</v>
      </c>
    </row>
    <row r="16" spans="1:10" ht="12.75">
      <c r="A16" s="268" t="s">
        <v>700</v>
      </c>
      <c r="B16" s="519" t="s">
        <v>157</v>
      </c>
      <c r="C16" s="519">
        <v>100</v>
      </c>
      <c r="D16" s="519">
        <v>103.4</v>
      </c>
      <c r="E16" s="519">
        <v>114.9</v>
      </c>
      <c r="F16" s="519">
        <v>130.9</v>
      </c>
      <c r="G16" s="519">
        <v>130.5</v>
      </c>
      <c r="H16" s="519">
        <v>133.9</v>
      </c>
      <c r="I16" s="520">
        <v>148.3</v>
      </c>
      <c r="J16" s="521">
        <v>157.9</v>
      </c>
    </row>
    <row r="17" spans="1:10" ht="12.75">
      <c r="A17" s="268" t="s">
        <v>249</v>
      </c>
      <c r="B17" s="519" t="s">
        <v>157</v>
      </c>
      <c r="C17" s="519">
        <v>100</v>
      </c>
      <c r="D17" s="519">
        <v>107.3</v>
      </c>
      <c r="E17" s="519">
        <v>116.4</v>
      </c>
      <c r="F17" s="519">
        <v>126.3</v>
      </c>
      <c r="G17" s="519">
        <v>110.2</v>
      </c>
      <c r="H17" s="519">
        <v>107.8</v>
      </c>
      <c r="I17" s="524">
        <v>108</v>
      </c>
      <c r="J17" s="525">
        <v>110</v>
      </c>
    </row>
    <row r="18" spans="1:10" ht="12.75">
      <c r="A18" s="268" t="s">
        <v>698</v>
      </c>
      <c r="B18" s="519" t="s">
        <v>157</v>
      </c>
      <c r="C18" s="519">
        <v>100</v>
      </c>
      <c r="D18" s="519">
        <v>104</v>
      </c>
      <c r="E18" s="519">
        <v>111.7</v>
      </c>
      <c r="F18" s="519">
        <v>126.6</v>
      </c>
      <c r="G18" s="519">
        <v>114.6</v>
      </c>
      <c r="H18" s="519">
        <v>120.2</v>
      </c>
      <c r="I18" s="520">
        <v>137.2</v>
      </c>
      <c r="J18" s="521">
        <v>144</v>
      </c>
    </row>
    <row r="19" spans="1:10" ht="12.75">
      <c r="A19" s="268" t="s">
        <v>86</v>
      </c>
      <c r="B19" s="519" t="s">
        <v>720</v>
      </c>
      <c r="C19" s="519">
        <v>100</v>
      </c>
      <c r="D19" s="519">
        <v>102.1</v>
      </c>
      <c r="E19" s="519">
        <v>111.9</v>
      </c>
      <c r="F19" s="519">
        <v>135.8</v>
      </c>
      <c r="G19" s="519">
        <v>122.4</v>
      </c>
      <c r="H19" s="519" t="s">
        <v>725</v>
      </c>
      <c r="I19" s="526">
        <v>138.7</v>
      </c>
      <c r="J19" s="521">
        <v>145.1</v>
      </c>
    </row>
    <row r="20" spans="1:10" ht="12.75">
      <c r="A20" s="268" t="s">
        <v>213</v>
      </c>
      <c r="B20" s="519">
        <v>105.2</v>
      </c>
      <c r="C20" s="519">
        <v>100</v>
      </c>
      <c r="D20" s="519">
        <v>103.6</v>
      </c>
      <c r="E20" s="519">
        <v>108.5</v>
      </c>
      <c r="F20" s="519">
        <v>119.3</v>
      </c>
      <c r="G20" s="519">
        <v>103.4</v>
      </c>
      <c r="H20" s="519">
        <v>104.5</v>
      </c>
      <c r="I20" s="520">
        <v>116.8</v>
      </c>
      <c r="J20" s="521">
        <v>120.5</v>
      </c>
    </row>
    <row r="21" spans="1:10" ht="12.75">
      <c r="A21" s="268" t="s">
        <v>212</v>
      </c>
      <c r="B21" s="519">
        <v>100</v>
      </c>
      <c r="C21" s="519">
        <v>100</v>
      </c>
      <c r="D21" s="519">
        <v>104.2</v>
      </c>
      <c r="E21" s="519">
        <v>115.7</v>
      </c>
      <c r="F21" s="519">
        <v>143.3</v>
      </c>
      <c r="G21" s="519">
        <v>127.3</v>
      </c>
      <c r="H21" s="519">
        <v>129.6</v>
      </c>
      <c r="I21" s="520">
        <v>148.4</v>
      </c>
      <c r="J21" s="521">
        <v>156</v>
      </c>
    </row>
    <row r="22" spans="1:10" ht="12.75">
      <c r="A22" s="268" t="s">
        <v>87</v>
      </c>
      <c r="B22" s="519">
        <v>98.9</v>
      </c>
      <c r="C22" s="519">
        <v>100</v>
      </c>
      <c r="D22" s="519">
        <v>103.1</v>
      </c>
      <c r="E22" s="519">
        <v>111.8</v>
      </c>
      <c r="F22" s="519">
        <v>130.7</v>
      </c>
      <c r="G22" s="519">
        <v>115.6</v>
      </c>
      <c r="H22" s="519">
        <v>118.1</v>
      </c>
      <c r="I22" s="520">
        <v>132.3</v>
      </c>
      <c r="J22" s="521" t="s">
        <v>746</v>
      </c>
    </row>
    <row r="23" spans="1:10" ht="12.75">
      <c r="A23" s="268" t="s">
        <v>250</v>
      </c>
      <c r="B23" s="519">
        <v>95.5</v>
      </c>
      <c r="C23" s="519">
        <v>100</v>
      </c>
      <c r="D23" s="519">
        <v>105.4</v>
      </c>
      <c r="E23" s="519">
        <v>116.8</v>
      </c>
      <c r="F23" s="519">
        <v>137.6</v>
      </c>
      <c r="G23" s="519">
        <v>123.4</v>
      </c>
      <c r="H23" s="519">
        <v>127.3</v>
      </c>
      <c r="I23" s="520">
        <v>148.2</v>
      </c>
      <c r="J23" s="521">
        <v>156.1</v>
      </c>
    </row>
    <row r="24" spans="1:10" ht="12.75">
      <c r="A24" s="268" t="s">
        <v>88</v>
      </c>
      <c r="B24" s="519">
        <v>98.2</v>
      </c>
      <c r="C24" s="519">
        <v>100</v>
      </c>
      <c r="D24" s="519">
        <v>103.7</v>
      </c>
      <c r="E24" s="519">
        <v>108.6</v>
      </c>
      <c r="F24" s="519">
        <v>129.5</v>
      </c>
      <c r="G24" s="519">
        <v>115.3</v>
      </c>
      <c r="H24" s="519">
        <v>119</v>
      </c>
      <c r="I24" s="523">
        <v>136.7</v>
      </c>
      <c r="J24" s="521">
        <v>142.5</v>
      </c>
    </row>
    <row r="25" spans="1:10" ht="12.75">
      <c r="A25" s="268" t="s">
        <v>89</v>
      </c>
      <c r="B25" s="519" t="s">
        <v>157</v>
      </c>
      <c r="C25" s="519">
        <v>100</v>
      </c>
      <c r="D25" s="519">
        <v>102.9</v>
      </c>
      <c r="E25" s="519">
        <v>109.6</v>
      </c>
      <c r="F25" s="519">
        <v>132.2</v>
      </c>
      <c r="G25" s="519">
        <v>117.6</v>
      </c>
      <c r="H25" s="519">
        <v>116.2</v>
      </c>
      <c r="I25" s="520">
        <v>128.6</v>
      </c>
      <c r="J25" s="521">
        <v>134.2</v>
      </c>
    </row>
    <row r="26" spans="1:10" ht="12.75">
      <c r="A26" s="268" t="s">
        <v>90</v>
      </c>
      <c r="B26" s="519">
        <v>94.8</v>
      </c>
      <c r="C26" s="519">
        <v>100</v>
      </c>
      <c r="D26" s="519">
        <v>104.1</v>
      </c>
      <c r="E26" s="519">
        <v>112.9</v>
      </c>
      <c r="F26" s="519">
        <v>129.5</v>
      </c>
      <c r="G26" s="519">
        <v>118.4</v>
      </c>
      <c r="H26" s="519">
        <v>125.6</v>
      </c>
      <c r="I26" s="520">
        <v>141.5</v>
      </c>
      <c r="J26" s="521">
        <v>146.9</v>
      </c>
    </row>
    <row r="27" spans="1:10" ht="12.75">
      <c r="A27" s="268" t="s">
        <v>91</v>
      </c>
      <c r="B27" s="519">
        <v>98.8</v>
      </c>
      <c r="C27" s="519">
        <v>100</v>
      </c>
      <c r="D27" s="519">
        <v>107.1</v>
      </c>
      <c r="E27" s="519">
        <v>116.6</v>
      </c>
      <c r="F27" s="519">
        <v>126.9</v>
      </c>
      <c r="G27" s="519">
        <v>113.3</v>
      </c>
      <c r="H27" s="519">
        <v>116.7</v>
      </c>
      <c r="I27" s="520">
        <v>131.5</v>
      </c>
      <c r="J27" s="521">
        <v>136.3</v>
      </c>
    </row>
    <row r="28" spans="1:10" ht="12.75">
      <c r="A28" s="268" t="s">
        <v>635</v>
      </c>
      <c r="B28" s="519" t="s">
        <v>721</v>
      </c>
      <c r="C28" s="519">
        <v>100</v>
      </c>
      <c r="D28" s="519">
        <v>106.1</v>
      </c>
      <c r="E28" s="519">
        <v>119.9</v>
      </c>
      <c r="F28" s="519">
        <v>140.5</v>
      </c>
      <c r="G28" s="519">
        <v>130.7</v>
      </c>
      <c r="H28" s="519">
        <v>136.7</v>
      </c>
      <c r="I28" s="520">
        <v>156.8</v>
      </c>
      <c r="J28" s="521">
        <v>168.3</v>
      </c>
    </row>
    <row r="29" spans="1:10" ht="12.75">
      <c r="A29" s="268" t="s">
        <v>92</v>
      </c>
      <c r="B29" s="519" t="s">
        <v>157</v>
      </c>
      <c r="C29" s="519">
        <v>100</v>
      </c>
      <c r="D29" s="519">
        <v>103.4</v>
      </c>
      <c r="E29" s="519">
        <v>110.7</v>
      </c>
      <c r="F29" s="519">
        <v>129.7</v>
      </c>
      <c r="G29" s="519">
        <v>118.6</v>
      </c>
      <c r="H29" s="519">
        <v>116.6</v>
      </c>
      <c r="I29" s="520">
        <v>129.2</v>
      </c>
      <c r="J29" s="521">
        <v>135.1</v>
      </c>
    </row>
    <row r="30" spans="1:10" ht="12.75">
      <c r="A30" s="268" t="s">
        <v>93</v>
      </c>
      <c r="B30" s="519" t="s">
        <v>157</v>
      </c>
      <c r="C30" s="519">
        <v>100</v>
      </c>
      <c r="D30" s="519">
        <v>103.5</v>
      </c>
      <c r="E30" s="519">
        <v>112.1</v>
      </c>
      <c r="F30" s="519">
        <v>129</v>
      </c>
      <c r="G30" s="519">
        <v>120.8</v>
      </c>
      <c r="H30" s="519">
        <v>124.3</v>
      </c>
      <c r="I30" s="520">
        <v>135.2</v>
      </c>
      <c r="J30" s="521">
        <v>142.6</v>
      </c>
    </row>
    <row r="31" spans="1:10" ht="12.75">
      <c r="A31" s="268" t="s">
        <v>214</v>
      </c>
      <c r="B31" s="519">
        <v>85.9</v>
      </c>
      <c r="C31" s="519">
        <v>100</v>
      </c>
      <c r="D31" s="519">
        <v>109.4</v>
      </c>
      <c r="E31" s="519">
        <v>127.3</v>
      </c>
      <c r="F31" s="519">
        <v>153.9</v>
      </c>
      <c r="G31" s="519">
        <v>145.6</v>
      </c>
      <c r="H31" s="519">
        <v>141.3</v>
      </c>
      <c r="I31" s="520">
        <v>165</v>
      </c>
      <c r="J31" s="528">
        <v>173.1</v>
      </c>
    </row>
    <row r="32" spans="1:10" ht="12.75">
      <c r="A32" s="268" t="s">
        <v>209</v>
      </c>
      <c r="B32" s="519" t="s">
        <v>722</v>
      </c>
      <c r="C32" s="519">
        <v>100</v>
      </c>
      <c r="D32" s="519">
        <v>107.5</v>
      </c>
      <c r="E32" s="519">
        <v>121.2</v>
      </c>
      <c r="F32" s="519">
        <v>163</v>
      </c>
      <c r="G32" s="519">
        <v>128.8</v>
      </c>
      <c r="H32" s="519">
        <v>135.2</v>
      </c>
      <c r="I32" s="520">
        <v>165.7</v>
      </c>
      <c r="J32" s="521">
        <v>173.7</v>
      </c>
    </row>
    <row r="33" spans="1:10" ht="12.75">
      <c r="A33" s="268" t="s">
        <v>94</v>
      </c>
      <c r="B33" s="519">
        <v>97.1</v>
      </c>
      <c r="C33" s="519">
        <v>100</v>
      </c>
      <c r="D33" s="519">
        <v>103.1</v>
      </c>
      <c r="E33" s="519">
        <v>112.4</v>
      </c>
      <c r="F33" s="519">
        <v>129</v>
      </c>
      <c r="G33" s="519">
        <v>114.1</v>
      </c>
      <c r="H33" s="519">
        <v>118.1</v>
      </c>
      <c r="I33" s="520">
        <v>131.8</v>
      </c>
      <c r="J33" s="521">
        <v>139.5</v>
      </c>
    </row>
    <row r="34" spans="1:10" ht="12.75">
      <c r="A34" s="268" t="s">
        <v>210</v>
      </c>
      <c r="B34" s="519">
        <v>96.3</v>
      </c>
      <c r="C34" s="519">
        <v>100</v>
      </c>
      <c r="D34" s="519">
        <v>103.2</v>
      </c>
      <c r="E34" s="519">
        <v>108.7</v>
      </c>
      <c r="F34" s="519">
        <v>131.1</v>
      </c>
      <c r="G34" s="519">
        <v>122.3</v>
      </c>
      <c r="H34" s="519">
        <v>125.5</v>
      </c>
      <c r="I34" s="520">
        <v>140.6</v>
      </c>
      <c r="J34" s="521">
        <v>148.1</v>
      </c>
    </row>
    <row r="35" spans="1:10" ht="12.75">
      <c r="A35" s="268" t="s">
        <v>211</v>
      </c>
      <c r="B35" s="519" t="s">
        <v>157</v>
      </c>
      <c r="C35" s="519">
        <v>100</v>
      </c>
      <c r="D35" s="519">
        <v>100.3</v>
      </c>
      <c r="E35" s="519">
        <v>106.8</v>
      </c>
      <c r="F35" s="519">
        <v>118.9</v>
      </c>
      <c r="G35" s="519">
        <v>121</v>
      </c>
      <c r="H35" s="519">
        <v>122.9</v>
      </c>
      <c r="I35" s="520">
        <v>135.5</v>
      </c>
      <c r="J35" s="521">
        <v>145.2</v>
      </c>
    </row>
    <row r="36" spans="1:10" ht="12.75">
      <c r="A36" s="268" t="s">
        <v>95</v>
      </c>
      <c r="B36" s="519">
        <v>96.3</v>
      </c>
      <c r="C36" s="519">
        <v>100</v>
      </c>
      <c r="D36" s="519">
        <v>102.8</v>
      </c>
      <c r="E36" s="519">
        <v>111.1</v>
      </c>
      <c r="F36" s="519">
        <v>128.1</v>
      </c>
      <c r="G36" s="519">
        <v>124.7</v>
      </c>
      <c r="H36" s="519">
        <v>125.3</v>
      </c>
      <c r="I36" s="520">
        <v>134.8</v>
      </c>
      <c r="J36" s="521">
        <v>140.5</v>
      </c>
    </row>
    <row r="37" spans="1:10" ht="12.75">
      <c r="A37" s="268" t="s">
        <v>96</v>
      </c>
      <c r="B37" s="519" t="s">
        <v>157</v>
      </c>
      <c r="C37" s="519">
        <v>100</v>
      </c>
      <c r="D37" s="519">
        <v>103.8</v>
      </c>
      <c r="E37" s="519">
        <v>115.3</v>
      </c>
      <c r="F37" s="519">
        <v>145.4</v>
      </c>
      <c r="G37" s="519">
        <v>136.8</v>
      </c>
      <c r="H37" s="519">
        <v>135</v>
      </c>
      <c r="I37" s="523">
        <v>157.5</v>
      </c>
      <c r="J37" s="521">
        <v>160.3</v>
      </c>
    </row>
    <row r="38" spans="1:10" ht="12.75">
      <c r="A38" s="268" t="s">
        <v>208</v>
      </c>
      <c r="B38" s="519">
        <v>102.3</v>
      </c>
      <c r="C38" s="519">
        <v>100</v>
      </c>
      <c r="D38" s="519">
        <v>100.7</v>
      </c>
      <c r="E38" s="519">
        <v>107.2</v>
      </c>
      <c r="F38" s="519">
        <v>119</v>
      </c>
      <c r="G38" s="519">
        <v>109.7</v>
      </c>
      <c r="H38" s="519">
        <v>107.6</v>
      </c>
      <c r="I38" s="520">
        <v>116.8</v>
      </c>
      <c r="J38" s="521">
        <v>121.8</v>
      </c>
    </row>
    <row r="39" spans="1:10" ht="12.75">
      <c r="A39" s="268" t="s">
        <v>699</v>
      </c>
      <c r="B39" s="519" t="s">
        <v>157</v>
      </c>
      <c r="C39" s="519">
        <v>100</v>
      </c>
      <c r="D39" s="519">
        <v>103.3</v>
      </c>
      <c r="E39" s="519">
        <v>121.9</v>
      </c>
      <c r="F39" s="519">
        <v>136.3</v>
      </c>
      <c r="G39" s="519">
        <v>128.9</v>
      </c>
      <c r="H39" s="519">
        <v>141.3</v>
      </c>
      <c r="I39" s="520">
        <v>166.8</v>
      </c>
      <c r="J39" s="521">
        <v>178.1</v>
      </c>
    </row>
    <row r="40" spans="1:10" ht="13.5" thickBot="1">
      <c r="A40" s="268" t="s">
        <v>97</v>
      </c>
      <c r="B40" s="519" t="s">
        <v>723</v>
      </c>
      <c r="C40" s="519">
        <v>100</v>
      </c>
      <c r="D40" s="519">
        <v>103.2</v>
      </c>
      <c r="E40" s="519">
        <v>110.4</v>
      </c>
      <c r="F40" s="519">
        <v>128.3</v>
      </c>
      <c r="G40" s="519">
        <v>122.1</v>
      </c>
      <c r="H40" s="519">
        <v>119.9</v>
      </c>
      <c r="I40" s="520">
        <v>129.5</v>
      </c>
      <c r="J40" s="527">
        <v>132</v>
      </c>
    </row>
    <row r="41" spans="1:10" ht="12.75">
      <c r="A41" s="269" t="s">
        <v>279</v>
      </c>
      <c r="B41" s="270"/>
      <c r="C41" s="270"/>
      <c r="D41" s="269"/>
      <c r="E41" s="483"/>
      <c r="F41" s="483"/>
      <c r="G41" s="483"/>
      <c r="H41" s="269"/>
      <c r="I41" s="269"/>
      <c r="J41" s="269"/>
    </row>
    <row r="42" ht="12.75">
      <c r="A42" s="3" t="s">
        <v>741</v>
      </c>
    </row>
    <row r="43" ht="12.75">
      <c r="A43" s="512" t="s">
        <v>717</v>
      </c>
    </row>
    <row r="44" ht="12.75">
      <c r="A44" s="513" t="s">
        <v>726</v>
      </c>
    </row>
    <row r="45" ht="12.75">
      <c r="A45" s="3" t="s">
        <v>719</v>
      </c>
    </row>
  </sheetData>
  <mergeCells count="4">
    <mergeCell ref="A5:A6"/>
    <mergeCell ref="B5:J5"/>
    <mergeCell ref="A3:J3"/>
    <mergeCell ref="A1:J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G46"/>
  <sheetViews>
    <sheetView view="pageBreakPreview" zoomScale="75" zoomScaleNormal="75" zoomScaleSheetLayoutView="75" workbookViewId="0" topLeftCell="A13">
      <selection activeCell="A23" sqref="A23"/>
    </sheetView>
  </sheetViews>
  <sheetFormatPr defaultColWidth="11.421875" defaultRowHeight="12.75"/>
  <cols>
    <col min="1" max="6" width="18.7109375" style="63" customWidth="1"/>
    <col min="7" max="7" width="17.140625" style="63" customWidth="1"/>
    <col min="8" max="16384" width="11.421875" style="63" customWidth="1"/>
  </cols>
  <sheetData>
    <row r="1" spans="1:6" ht="18">
      <c r="A1" s="918" t="s">
        <v>534</v>
      </c>
      <c r="B1" s="918"/>
      <c r="C1" s="918"/>
      <c r="D1" s="918"/>
      <c r="E1" s="918"/>
      <c r="F1" s="918"/>
    </row>
    <row r="3" spans="1:6" ht="15">
      <c r="A3" s="917" t="s">
        <v>654</v>
      </c>
      <c r="B3" s="916"/>
      <c r="C3" s="916"/>
      <c r="D3" s="916"/>
      <c r="E3" s="916"/>
      <c r="F3" s="916"/>
    </row>
    <row r="4" spans="1:6" ht="15">
      <c r="A4" s="916" t="s">
        <v>280</v>
      </c>
      <c r="B4" s="916"/>
      <c r="C4" s="916"/>
      <c r="D4" s="916"/>
      <c r="E4" s="916"/>
      <c r="F4" s="916"/>
    </row>
    <row r="5" spans="1:6" ht="15">
      <c r="A5" s="916" t="s">
        <v>565</v>
      </c>
      <c r="B5" s="916"/>
      <c r="C5" s="916"/>
      <c r="D5" s="916"/>
      <c r="E5" s="916"/>
      <c r="F5" s="916"/>
    </row>
    <row r="6" spans="1:6" s="64" customFormat="1" ht="14.25" customHeight="1" thickBot="1">
      <c r="A6" s="272"/>
      <c r="B6" s="272"/>
      <c r="C6" s="272"/>
      <c r="D6" s="272"/>
      <c r="E6" s="272"/>
      <c r="F6" s="272"/>
    </row>
    <row r="7" spans="1:6" s="64" customFormat="1" ht="12.75">
      <c r="A7" s="907" t="s">
        <v>80</v>
      </c>
      <c r="B7" s="910" t="s">
        <v>576</v>
      </c>
      <c r="C7" s="910" t="s">
        <v>568</v>
      </c>
      <c r="D7" s="910" t="s">
        <v>387</v>
      </c>
      <c r="E7" s="910" t="s">
        <v>569</v>
      </c>
      <c r="F7" s="913" t="s">
        <v>281</v>
      </c>
    </row>
    <row r="8" spans="1:6" s="64" customFormat="1" ht="12.75">
      <c r="A8" s="908"/>
      <c r="B8" s="911"/>
      <c r="C8" s="911"/>
      <c r="D8" s="911"/>
      <c r="E8" s="911"/>
      <c r="F8" s="914"/>
    </row>
    <row r="9" spans="1:6" s="64" customFormat="1" ht="12.75">
      <c r="A9" s="908"/>
      <c r="B9" s="911"/>
      <c r="C9" s="911"/>
      <c r="D9" s="911"/>
      <c r="E9" s="911"/>
      <c r="F9" s="914"/>
    </row>
    <row r="10" spans="1:6" s="64" customFormat="1" ht="13.5" thickBot="1">
      <c r="A10" s="909"/>
      <c r="B10" s="912"/>
      <c r="C10" s="912"/>
      <c r="D10" s="912"/>
      <c r="E10" s="912"/>
      <c r="F10" s="915"/>
    </row>
    <row r="11" spans="1:6" s="64" customFormat="1" ht="12.75">
      <c r="A11" s="273">
        <v>2003</v>
      </c>
      <c r="B11" s="274">
        <v>42155.48</v>
      </c>
      <c r="C11" s="274">
        <v>27125.98</v>
      </c>
      <c r="D11" s="274">
        <v>13547.8</v>
      </c>
      <c r="E11" s="274">
        <v>454.5</v>
      </c>
      <c r="F11" s="275">
        <v>1027.2</v>
      </c>
    </row>
    <row r="12" spans="1:6" s="64" customFormat="1" ht="12.75">
      <c r="A12" s="273">
        <v>2004</v>
      </c>
      <c r="B12" s="274">
        <v>41623.58</v>
      </c>
      <c r="C12" s="274">
        <v>26667.08</v>
      </c>
      <c r="D12" s="274">
        <v>13415</v>
      </c>
      <c r="E12" s="274">
        <v>458.7</v>
      </c>
      <c r="F12" s="275">
        <v>1082.8</v>
      </c>
    </row>
    <row r="13" spans="1:6" s="64" customFormat="1" ht="12.75">
      <c r="A13" s="273">
        <v>2005</v>
      </c>
      <c r="B13" s="274">
        <v>39599.244</v>
      </c>
      <c r="C13" s="274">
        <v>24100.411999999997</v>
      </c>
      <c r="D13" s="274">
        <v>13967.645</v>
      </c>
      <c r="E13" s="274">
        <v>416.112</v>
      </c>
      <c r="F13" s="275">
        <v>1115.075</v>
      </c>
    </row>
    <row r="14" spans="1:6" s="64" customFormat="1" ht="12.75">
      <c r="A14" s="273">
        <v>2006</v>
      </c>
      <c r="B14" s="274">
        <v>37175.9</v>
      </c>
      <c r="C14" s="274">
        <v>21682.6</v>
      </c>
      <c r="D14" s="274">
        <v>13800</v>
      </c>
      <c r="E14" s="274">
        <v>545.2</v>
      </c>
      <c r="F14" s="275">
        <v>1148.1</v>
      </c>
    </row>
    <row r="15" spans="1:6" s="64" customFormat="1" ht="12.75">
      <c r="A15" s="273">
        <v>2007</v>
      </c>
      <c r="B15" s="274">
        <v>42489.7</v>
      </c>
      <c r="C15" s="274">
        <v>26148.4</v>
      </c>
      <c r="D15" s="274">
        <v>14777</v>
      </c>
      <c r="E15" s="274">
        <v>390.7</v>
      </c>
      <c r="F15" s="275">
        <v>1173.6</v>
      </c>
    </row>
    <row r="16" spans="1:6" s="64" customFormat="1" ht="12.75">
      <c r="A16" s="273">
        <v>2008</v>
      </c>
      <c r="B16" s="274">
        <v>41589.3</v>
      </c>
      <c r="C16" s="274">
        <v>25756.5</v>
      </c>
      <c r="D16" s="274">
        <v>14161.6</v>
      </c>
      <c r="E16" s="274">
        <v>439</v>
      </c>
      <c r="F16" s="275">
        <v>1232.2</v>
      </c>
    </row>
    <row r="17" spans="1:6" s="64" customFormat="1" ht="12.75">
      <c r="A17" s="273">
        <v>2009</v>
      </c>
      <c r="B17" s="274">
        <v>37945.8</v>
      </c>
      <c r="C17" s="274">
        <v>22510</v>
      </c>
      <c r="D17" s="274">
        <v>13911.4</v>
      </c>
      <c r="E17" s="274">
        <v>367.9</v>
      </c>
      <c r="F17" s="275">
        <v>1156.5</v>
      </c>
    </row>
    <row r="18" spans="1:6" s="64" customFormat="1" ht="12.75">
      <c r="A18" s="273">
        <v>2010</v>
      </c>
      <c r="B18" s="274">
        <v>40371.2</v>
      </c>
      <c r="C18" s="274">
        <v>25028.1</v>
      </c>
      <c r="D18" s="274">
        <v>13797.4</v>
      </c>
      <c r="E18" s="274">
        <v>389.6</v>
      </c>
      <c r="F18" s="275">
        <v>1156.1</v>
      </c>
    </row>
    <row r="19" spans="1:6" s="64" customFormat="1" ht="12.75">
      <c r="A19" s="273">
        <v>2011</v>
      </c>
      <c r="B19" s="274">
        <v>40963.7</v>
      </c>
      <c r="C19" s="274">
        <v>24157.4</v>
      </c>
      <c r="D19" s="274">
        <v>15160</v>
      </c>
      <c r="E19" s="274">
        <v>415.1</v>
      </c>
      <c r="F19" s="275">
        <v>1231.2</v>
      </c>
    </row>
    <row r="20" spans="1:7" ht="12.75">
      <c r="A20" s="273" t="s">
        <v>852</v>
      </c>
      <c r="B20" s="274">
        <v>42190.9</v>
      </c>
      <c r="C20" s="274">
        <v>24743.1</v>
      </c>
      <c r="D20" s="274">
        <v>15862.6</v>
      </c>
      <c r="E20" s="274">
        <v>416.5</v>
      </c>
      <c r="F20" s="275">
        <v>1168.7</v>
      </c>
      <c r="G20" s="70"/>
    </row>
    <row r="21" spans="1:6" ht="13.5" thickBot="1">
      <c r="A21" s="276" t="s">
        <v>853</v>
      </c>
      <c r="B21" s="277">
        <v>44271.4</v>
      </c>
      <c r="C21" s="277">
        <v>26702.6</v>
      </c>
      <c r="D21" s="277">
        <v>15958</v>
      </c>
      <c r="E21" s="277">
        <v>423.2</v>
      </c>
      <c r="F21" s="278">
        <v>1187.6</v>
      </c>
    </row>
    <row r="22" spans="1:6" ht="12.75">
      <c r="A22" s="279" t="s">
        <v>282</v>
      </c>
      <c r="B22" s="280"/>
      <c r="C22" s="280"/>
      <c r="D22" s="280"/>
      <c r="E22" s="280"/>
      <c r="F22" s="280"/>
    </row>
    <row r="23" ht="12.75">
      <c r="A23" s="65" t="s">
        <v>283</v>
      </c>
    </row>
    <row r="24" spans="1:2" ht="12.75">
      <c r="A24" s="65"/>
      <c r="B24" s="63" t="s">
        <v>284</v>
      </c>
    </row>
    <row r="25" ht="12.75">
      <c r="A25" s="65"/>
    </row>
    <row r="26" ht="12.75">
      <c r="A26" s="65"/>
    </row>
    <row r="29" ht="12.75">
      <c r="A29" s="65"/>
    </row>
    <row r="30" ht="12.75">
      <c r="A30" s="65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7" ht="12.75">
      <c r="A37" s="65"/>
    </row>
    <row r="38" ht="12.75">
      <c r="A38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</sheetData>
  <mergeCells count="10">
    <mergeCell ref="A4:F4"/>
    <mergeCell ref="A5:F5"/>
    <mergeCell ref="A3:F3"/>
    <mergeCell ref="A1:F1"/>
    <mergeCell ref="A7:A10"/>
    <mergeCell ref="E7:E10"/>
    <mergeCell ref="B7:B10"/>
    <mergeCell ref="F7:F10"/>
    <mergeCell ref="C7:C10"/>
    <mergeCell ref="D7:D1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G55"/>
  <sheetViews>
    <sheetView view="pageBreakPreview" zoomScale="75" zoomScaleNormal="75" zoomScaleSheetLayoutView="75" workbookViewId="0" topLeftCell="A13">
      <selection activeCell="B22" sqref="B22"/>
    </sheetView>
  </sheetViews>
  <sheetFormatPr defaultColWidth="11.421875" defaultRowHeight="12.75"/>
  <cols>
    <col min="1" max="6" width="18.7109375" style="63" customWidth="1"/>
    <col min="7" max="16384" width="11.421875" style="63" customWidth="1"/>
  </cols>
  <sheetData>
    <row r="1" spans="1:6" ht="18">
      <c r="A1" s="918" t="s">
        <v>534</v>
      </c>
      <c r="B1" s="918"/>
      <c r="C1" s="918"/>
      <c r="D1" s="918"/>
      <c r="E1" s="918"/>
      <c r="F1" s="918"/>
    </row>
    <row r="3" spans="1:6" ht="15">
      <c r="A3" s="917" t="s">
        <v>655</v>
      </c>
      <c r="B3" s="916"/>
      <c r="C3" s="916"/>
      <c r="D3" s="916"/>
      <c r="E3" s="916"/>
      <c r="F3" s="916"/>
    </row>
    <row r="4" spans="1:6" ht="15">
      <c r="A4" s="916" t="s">
        <v>566</v>
      </c>
      <c r="B4" s="916"/>
      <c r="C4" s="916"/>
      <c r="D4" s="916"/>
      <c r="E4" s="916"/>
      <c r="F4" s="916"/>
    </row>
    <row r="5" spans="1:6" ht="14.25" customHeight="1" thickBot="1">
      <c r="A5" s="281"/>
      <c r="B5" s="281"/>
      <c r="C5" s="281"/>
      <c r="D5" s="281"/>
      <c r="E5" s="281"/>
      <c r="F5" s="281"/>
    </row>
    <row r="6" spans="1:6" s="66" customFormat="1" ht="12.75">
      <c r="A6" s="919" t="s">
        <v>80</v>
      </c>
      <c r="B6" s="920" t="s">
        <v>576</v>
      </c>
      <c r="C6" s="920" t="s">
        <v>568</v>
      </c>
      <c r="D6" s="920" t="s">
        <v>387</v>
      </c>
      <c r="E6" s="920" t="s">
        <v>569</v>
      </c>
      <c r="F6" s="921" t="s">
        <v>281</v>
      </c>
    </row>
    <row r="7" spans="1:6" s="66" customFormat="1" ht="12.75">
      <c r="A7" s="908"/>
      <c r="B7" s="911"/>
      <c r="C7" s="911"/>
      <c r="D7" s="911"/>
      <c r="E7" s="911"/>
      <c r="F7" s="914"/>
    </row>
    <row r="8" spans="1:6" s="66" customFormat="1" ht="12.75">
      <c r="A8" s="908"/>
      <c r="B8" s="911"/>
      <c r="C8" s="911"/>
      <c r="D8" s="911"/>
      <c r="E8" s="911"/>
      <c r="F8" s="914"/>
    </row>
    <row r="9" spans="1:6" s="66" customFormat="1" ht="13.5" thickBot="1">
      <c r="A9" s="909"/>
      <c r="B9" s="912"/>
      <c r="C9" s="912"/>
      <c r="D9" s="912"/>
      <c r="E9" s="912"/>
      <c r="F9" s="915"/>
    </row>
    <row r="10" spans="1:6" s="66" customFormat="1" ht="12.75">
      <c r="A10" s="282">
        <v>2003</v>
      </c>
      <c r="B10" s="274">
        <v>100</v>
      </c>
      <c r="C10" s="274">
        <v>64.34745850361567</v>
      </c>
      <c r="D10" s="274">
        <v>32.13769597689316</v>
      </c>
      <c r="E10" s="274">
        <v>1.0781516424436397</v>
      </c>
      <c r="F10" s="275">
        <v>2.4366938770475395</v>
      </c>
    </row>
    <row r="11" spans="1:6" s="66" customFormat="1" ht="12.75">
      <c r="A11" s="283">
        <v>2004</v>
      </c>
      <c r="B11" s="274">
        <v>100</v>
      </c>
      <c r="C11" s="274">
        <v>64.06724265428394</v>
      </c>
      <c r="D11" s="274">
        <v>32.229327703191316</v>
      </c>
      <c r="E11" s="274">
        <v>1.1020195764035674</v>
      </c>
      <c r="F11" s="275">
        <v>2.6014100661211743</v>
      </c>
    </row>
    <row r="12" spans="1:6" s="66" customFormat="1" ht="12.75">
      <c r="A12" s="283">
        <v>2005</v>
      </c>
      <c r="B12" s="274">
        <v>100</v>
      </c>
      <c r="C12" s="274">
        <v>60.86078815040003</v>
      </c>
      <c r="D12" s="274">
        <v>35.27250419225175</v>
      </c>
      <c r="E12" s="274">
        <v>1.050807939666727</v>
      </c>
      <c r="F12" s="275">
        <v>2.815899717681479</v>
      </c>
    </row>
    <row r="13" spans="1:6" s="66" customFormat="1" ht="12.75">
      <c r="A13" s="283">
        <v>2006</v>
      </c>
      <c r="B13" s="274">
        <v>100</v>
      </c>
      <c r="C13" s="274">
        <v>58.32434453503479</v>
      </c>
      <c r="D13" s="274">
        <v>37.12082289870588</v>
      </c>
      <c r="E13" s="274">
        <v>1.4665414959691627</v>
      </c>
      <c r="F13" s="275">
        <v>3.0882910702901607</v>
      </c>
    </row>
    <row r="14" spans="1:6" s="66" customFormat="1" ht="12.75">
      <c r="A14" s="283">
        <v>2007</v>
      </c>
      <c r="B14" s="274">
        <v>100</v>
      </c>
      <c r="C14" s="274">
        <v>61.54056159492772</v>
      </c>
      <c r="D14" s="274">
        <v>34.77784027658468</v>
      </c>
      <c r="E14" s="274">
        <v>0.919516965288058</v>
      </c>
      <c r="F14" s="275">
        <v>2.762081163199552</v>
      </c>
    </row>
    <row r="15" spans="1:6" s="66" customFormat="1" ht="12.75">
      <c r="A15" s="283">
        <v>2008</v>
      </c>
      <c r="B15" s="274">
        <v>100</v>
      </c>
      <c r="C15" s="274">
        <v>61.93059272457098</v>
      </c>
      <c r="D15" s="274">
        <v>34.05106601938479</v>
      </c>
      <c r="E15" s="274">
        <v>1.0555599637406736</v>
      </c>
      <c r="F15" s="275">
        <v>2.962781292303549</v>
      </c>
    </row>
    <row r="16" spans="1:6" s="66" customFormat="1" ht="12.75">
      <c r="A16" s="283">
        <v>2009</v>
      </c>
      <c r="B16" s="274">
        <v>100</v>
      </c>
      <c r="C16" s="274">
        <v>59.32145323066057</v>
      </c>
      <c r="D16" s="274">
        <v>36.6612378708579</v>
      </c>
      <c r="E16" s="274">
        <v>0.9695407660399832</v>
      </c>
      <c r="F16" s="275">
        <v>3.0477681324415347</v>
      </c>
    </row>
    <row r="17" spans="1:6" s="66" customFormat="1" ht="12.75">
      <c r="A17" s="283">
        <v>2010</v>
      </c>
      <c r="B17" s="274">
        <v>100</v>
      </c>
      <c r="C17" s="274">
        <v>61.99493698478123</v>
      </c>
      <c r="D17" s="274">
        <v>34.17634353202283</v>
      </c>
      <c r="E17" s="274">
        <v>0.9650443880786305</v>
      </c>
      <c r="F17" s="275">
        <v>2.8636750951173116</v>
      </c>
    </row>
    <row r="18" spans="1:6" s="66" customFormat="1" ht="12.75">
      <c r="A18" s="282">
        <v>2011</v>
      </c>
      <c r="B18" s="274">
        <v>100</v>
      </c>
      <c r="C18" s="274">
        <v>58.972700219950845</v>
      </c>
      <c r="D18" s="274">
        <v>37.00837570824901</v>
      </c>
      <c r="E18" s="274">
        <v>1.0133361976579265</v>
      </c>
      <c r="F18" s="275">
        <v>3.0055878741422286</v>
      </c>
    </row>
    <row r="19" spans="1:7" ht="12.75">
      <c r="A19" s="283" t="s">
        <v>852</v>
      </c>
      <c r="B19" s="274">
        <v>100</v>
      </c>
      <c r="C19" s="274">
        <v>58.6455847113951</v>
      </c>
      <c r="D19" s="274">
        <v>37.597206980652224</v>
      </c>
      <c r="E19" s="274">
        <v>0.9871796998878906</v>
      </c>
      <c r="F19" s="275">
        <v>2.7700286080647722</v>
      </c>
      <c r="G19" s="66"/>
    </row>
    <row r="20" spans="1:7" ht="13.5" thickBot="1">
      <c r="A20" s="284" t="s">
        <v>853</v>
      </c>
      <c r="B20" s="277">
        <v>100</v>
      </c>
      <c r="C20" s="277">
        <v>60.31568913564964</v>
      </c>
      <c r="D20" s="277">
        <v>36.04584449554339</v>
      </c>
      <c r="E20" s="277">
        <v>0.9559218818469711</v>
      </c>
      <c r="F20" s="278">
        <v>2.6825444869599786</v>
      </c>
      <c r="G20" s="66"/>
    </row>
    <row r="21" spans="1:7" ht="12.75">
      <c r="A21" s="65" t="s">
        <v>282</v>
      </c>
      <c r="B21" s="66"/>
      <c r="C21" s="66"/>
      <c r="D21" s="66"/>
      <c r="E21" s="66"/>
      <c r="F21" s="66"/>
      <c r="G21" s="66"/>
    </row>
    <row r="22" spans="1:7" ht="12.75">
      <c r="A22" s="65" t="s">
        <v>283</v>
      </c>
      <c r="B22" s="66"/>
      <c r="C22" s="66"/>
      <c r="D22" s="66"/>
      <c r="E22" s="66"/>
      <c r="F22" s="66"/>
      <c r="G22" s="66"/>
    </row>
    <row r="23" spans="1:7" ht="12.75">
      <c r="A23" s="65"/>
      <c r="B23" s="66"/>
      <c r="C23" s="66"/>
      <c r="D23" s="66"/>
      <c r="E23" s="66"/>
      <c r="F23" s="66"/>
      <c r="G23" s="66"/>
    </row>
    <row r="24" ht="12.75">
      <c r="A24" s="65"/>
    </row>
    <row r="25" ht="12.75">
      <c r="A25" s="65"/>
    </row>
    <row r="26" ht="12.75">
      <c r="A26" s="65"/>
    </row>
    <row r="27" ht="12.75">
      <c r="A27" s="65"/>
    </row>
    <row r="28" ht="12.75">
      <c r="A28" s="65"/>
    </row>
    <row r="29" ht="12.75">
      <c r="A29" s="65"/>
    </row>
    <row r="30" ht="12.75">
      <c r="A30" s="65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7" ht="12.75">
      <c r="A37" s="65"/>
    </row>
    <row r="38" ht="12.75">
      <c r="A38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  <row r="47" ht="12.75">
      <c r="A47" s="65"/>
    </row>
    <row r="48" ht="12.75">
      <c r="A48" s="65"/>
    </row>
    <row r="49" ht="12.75">
      <c r="A49" s="65"/>
    </row>
    <row r="50" ht="12.75">
      <c r="A50" s="65"/>
    </row>
    <row r="51" ht="12.75">
      <c r="A51" s="65"/>
    </row>
    <row r="52" ht="12.75">
      <c r="A52" s="65"/>
    </row>
    <row r="53" ht="12.75">
      <c r="A53" s="65"/>
    </row>
    <row r="54" ht="12.75">
      <c r="A54" s="65"/>
    </row>
    <row r="55" ht="12.75">
      <c r="A55" s="65"/>
    </row>
  </sheetData>
  <mergeCells count="9">
    <mergeCell ref="A4:F4"/>
    <mergeCell ref="A1:F1"/>
    <mergeCell ref="A6:A9"/>
    <mergeCell ref="B6:B9"/>
    <mergeCell ref="C6:C9"/>
    <mergeCell ref="D6:D9"/>
    <mergeCell ref="E6:E9"/>
    <mergeCell ref="F6:F9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IV50"/>
  <sheetViews>
    <sheetView view="pageBreakPreview" zoomScale="75" zoomScaleNormal="75" zoomScaleSheetLayoutView="75" workbookViewId="0" topLeftCell="A10">
      <selection activeCell="A22" sqref="A22"/>
    </sheetView>
  </sheetViews>
  <sheetFormatPr defaultColWidth="11.421875" defaultRowHeight="12.75"/>
  <cols>
    <col min="1" max="6" width="18.7109375" style="63" customWidth="1"/>
    <col min="7" max="7" width="7.00390625" style="63" customWidth="1"/>
    <col min="8" max="16384" width="11.421875" style="63" customWidth="1"/>
  </cols>
  <sheetData>
    <row r="1" spans="1:6" ht="18">
      <c r="A1" s="918" t="s">
        <v>534</v>
      </c>
      <c r="B1" s="918"/>
      <c r="C1" s="918"/>
      <c r="D1" s="918"/>
      <c r="E1" s="918"/>
      <c r="F1" s="918"/>
    </row>
    <row r="3" spans="1:6" ht="15">
      <c r="A3" s="916" t="s">
        <v>656</v>
      </c>
      <c r="B3" s="916"/>
      <c r="C3" s="916"/>
      <c r="D3" s="916"/>
      <c r="E3" s="916"/>
      <c r="F3" s="916"/>
    </row>
    <row r="4" spans="1:256" s="67" customFormat="1" ht="15">
      <c r="A4" s="922" t="s">
        <v>286</v>
      </c>
      <c r="B4" s="922"/>
      <c r="C4" s="922"/>
      <c r="D4" s="922"/>
      <c r="E4" s="922"/>
      <c r="F4" s="922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  <c r="IU4" s="63"/>
      <c r="IV4" s="63"/>
    </row>
    <row r="5" spans="1:6" ht="15">
      <c r="A5" s="916" t="s">
        <v>565</v>
      </c>
      <c r="B5" s="916"/>
      <c r="C5" s="916"/>
      <c r="D5" s="916"/>
      <c r="E5" s="916"/>
      <c r="F5" s="916"/>
    </row>
    <row r="6" spans="1:6" ht="14.25" customHeight="1" thickBot="1">
      <c r="A6" s="281"/>
      <c r="B6" s="281"/>
      <c r="C6" s="281"/>
      <c r="D6" s="281"/>
      <c r="E6" s="281"/>
      <c r="F6" s="281"/>
    </row>
    <row r="7" spans="1:19" s="66" customFormat="1" ht="12.75">
      <c r="A7" s="919" t="s">
        <v>80</v>
      </c>
      <c r="B7" s="920" t="s">
        <v>576</v>
      </c>
      <c r="C7" s="920" t="s">
        <v>568</v>
      </c>
      <c r="D7" s="920" t="s">
        <v>387</v>
      </c>
      <c r="E7" s="920" t="s">
        <v>569</v>
      </c>
      <c r="F7" s="921" t="s">
        <v>281</v>
      </c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</row>
    <row r="8" spans="1:19" s="66" customFormat="1" ht="12.75">
      <c r="A8" s="908"/>
      <c r="B8" s="911"/>
      <c r="C8" s="911"/>
      <c r="D8" s="911"/>
      <c r="E8" s="911"/>
      <c r="F8" s="914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</row>
    <row r="9" spans="1:19" s="66" customFormat="1" ht="12.75">
      <c r="A9" s="908"/>
      <c r="B9" s="911"/>
      <c r="C9" s="911"/>
      <c r="D9" s="911"/>
      <c r="E9" s="911"/>
      <c r="F9" s="914"/>
      <c r="H9" s="68"/>
      <c r="I9" s="69"/>
      <c r="J9" s="69"/>
      <c r="K9" s="69"/>
      <c r="L9" s="69"/>
      <c r="M9" s="69"/>
      <c r="N9" s="69"/>
      <c r="O9" s="68"/>
      <c r="P9" s="68"/>
      <c r="Q9" s="69"/>
      <c r="R9" s="69"/>
      <c r="S9" s="68"/>
    </row>
    <row r="10" spans="1:19" s="66" customFormat="1" ht="13.5" thickBot="1">
      <c r="A10" s="909"/>
      <c r="B10" s="912"/>
      <c r="C10" s="912"/>
      <c r="D10" s="912"/>
      <c r="E10" s="912"/>
      <c r="F10" s="915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8"/>
    </row>
    <row r="11" spans="1:6" ht="12.75">
      <c r="A11" s="283">
        <v>2002</v>
      </c>
      <c r="B11" s="274">
        <v>38104.26446299999</v>
      </c>
      <c r="C11" s="274">
        <v>23300.904917</v>
      </c>
      <c r="D11" s="274">
        <v>13342.969192</v>
      </c>
      <c r="E11" s="274">
        <v>457.113857</v>
      </c>
      <c r="F11" s="275">
        <v>1003.276497</v>
      </c>
    </row>
    <row r="12" spans="1:6" ht="12.75">
      <c r="A12" s="283">
        <v>2003</v>
      </c>
      <c r="B12" s="274">
        <v>39006.59200899999</v>
      </c>
      <c r="C12" s="274">
        <v>24139.927759</v>
      </c>
      <c r="D12" s="274">
        <v>13465.070857</v>
      </c>
      <c r="E12" s="274">
        <v>413.348067</v>
      </c>
      <c r="F12" s="275">
        <v>988.245326</v>
      </c>
    </row>
    <row r="13" spans="1:6" ht="12.75">
      <c r="A13" s="283">
        <v>2004</v>
      </c>
      <c r="B13" s="274">
        <v>39518.688871</v>
      </c>
      <c r="C13" s="274">
        <v>25295.503761</v>
      </c>
      <c r="D13" s="274">
        <v>12808.487419000001</v>
      </c>
      <c r="E13" s="274">
        <v>404.744772</v>
      </c>
      <c r="F13" s="275">
        <v>1009.952919</v>
      </c>
    </row>
    <row r="14" spans="1:6" ht="12.75">
      <c r="A14" s="283">
        <v>2005</v>
      </c>
      <c r="B14" s="274">
        <v>34472.169830000006</v>
      </c>
      <c r="C14" s="274">
        <v>20299.637403000004</v>
      </c>
      <c r="D14" s="274">
        <v>12809.957966000002</v>
      </c>
      <c r="E14" s="274">
        <v>354.245511</v>
      </c>
      <c r="F14" s="275">
        <v>1008.32895</v>
      </c>
    </row>
    <row r="15" spans="1:6" ht="12.75">
      <c r="A15" s="283">
        <v>2006</v>
      </c>
      <c r="B15" s="274">
        <v>35185.9</v>
      </c>
      <c r="C15" s="274">
        <v>21026.7</v>
      </c>
      <c r="D15" s="274">
        <v>12798.8</v>
      </c>
      <c r="E15" s="274">
        <v>352</v>
      </c>
      <c r="F15" s="275">
        <v>1008.4</v>
      </c>
    </row>
    <row r="16" spans="1:6" ht="12.75">
      <c r="A16" s="283">
        <v>2007</v>
      </c>
      <c r="B16" s="274">
        <v>38115.6</v>
      </c>
      <c r="C16" s="274">
        <v>22693.4</v>
      </c>
      <c r="D16" s="274">
        <v>14021.5</v>
      </c>
      <c r="E16" s="274">
        <v>349.2</v>
      </c>
      <c r="F16" s="275">
        <v>1051.5</v>
      </c>
    </row>
    <row r="17" spans="1:7" ht="12.75">
      <c r="A17" s="273">
        <v>2008</v>
      </c>
      <c r="B17" s="274">
        <v>37345.5</v>
      </c>
      <c r="C17" s="274">
        <v>23322.7</v>
      </c>
      <c r="D17" s="274">
        <v>12663.4</v>
      </c>
      <c r="E17" s="274">
        <v>359.2</v>
      </c>
      <c r="F17" s="275">
        <v>1000.2</v>
      </c>
      <c r="G17" s="66"/>
    </row>
    <row r="18" spans="1:7" ht="12.75">
      <c r="A18" s="273">
        <v>2009</v>
      </c>
      <c r="B18" s="274">
        <v>36546.3</v>
      </c>
      <c r="C18" s="274">
        <v>22241.2</v>
      </c>
      <c r="D18" s="274">
        <v>12972.1</v>
      </c>
      <c r="E18" s="274">
        <v>307.9</v>
      </c>
      <c r="F18" s="275">
        <v>1025.1</v>
      </c>
      <c r="G18" s="66"/>
    </row>
    <row r="19" spans="1:7" ht="12.75">
      <c r="A19" s="273" t="s">
        <v>852</v>
      </c>
      <c r="B19" s="274">
        <v>38230.2</v>
      </c>
      <c r="C19" s="274">
        <v>23535.5</v>
      </c>
      <c r="D19" s="274">
        <v>13339.7</v>
      </c>
      <c r="E19" s="274">
        <v>321.6</v>
      </c>
      <c r="F19" s="275">
        <v>1033.4</v>
      </c>
      <c r="G19" s="66"/>
    </row>
    <row r="20" spans="1:7" ht="13.5" thickBot="1">
      <c r="A20" s="276" t="s">
        <v>853</v>
      </c>
      <c r="B20" s="277">
        <v>38629.8</v>
      </c>
      <c r="C20" s="277">
        <v>23988</v>
      </c>
      <c r="D20" s="277">
        <v>13271.3</v>
      </c>
      <c r="E20" s="277">
        <v>324</v>
      </c>
      <c r="F20" s="278">
        <v>1046.5</v>
      </c>
      <c r="G20" s="66"/>
    </row>
    <row r="21" spans="1:7" ht="12.75">
      <c r="A21" s="716"/>
      <c r="B21" s="717"/>
      <c r="C21" s="717"/>
      <c r="D21" s="717"/>
      <c r="E21" s="717"/>
      <c r="F21" s="717"/>
      <c r="G21" s="66"/>
    </row>
    <row r="22" spans="1:7" ht="12.75">
      <c r="A22" s="65" t="s">
        <v>282</v>
      </c>
      <c r="B22" s="66"/>
      <c r="C22" s="66"/>
      <c r="D22" s="66"/>
      <c r="E22" s="66"/>
      <c r="F22" s="66"/>
      <c r="G22" s="66"/>
    </row>
    <row r="23" spans="1:7" ht="12.75">
      <c r="A23" s="65" t="s">
        <v>283</v>
      </c>
      <c r="B23" s="66"/>
      <c r="C23" s="66"/>
      <c r="D23" s="66"/>
      <c r="E23" s="66"/>
      <c r="F23" s="66"/>
      <c r="G23" s="66"/>
    </row>
    <row r="24" spans="1:7" ht="12.75">
      <c r="A24" s="65"/>
      <c r="B24" s="66"/>
      <c r="C24" s="66"/>
      <c r="D24" s="66"/>
      <c r="E24" s="66"/>
      <c r="F24" s="66"/>
      <c r="G24" s="66"/>
    </row>
    <row r="25" spans="1:7" ht="12.75">
      <c r="A25" s="65"/>
      <c r="B25" s="66"/>
      <c r="C25" s="66"/>
      <c r="D25" s="66"/>
      <c r="E25" s="66"/>
      <c r="F25" s="66"/>
      <c r="G25" s="66"/>
    </row>
    <row r="26" spans="1:7" ht="12.75">
      <c r="A26" s="65"/>
      <c r="B26" s="66"/>
      <c r="C26" s="66"/>
      <c r="D26" s="66"/>
      <c r="E26" s="66"/>
      <c r="F26" s="66"/>
      <c r="G26" s="66"/>
    </row>
    <row r="27" spans="1:7" ht="12.75">
      <c r="A27" s="65"/>
      <c r="B27" s="66"/>
      <c r="C27" s="66"/>
      <c r="D27" s="66"/>
      <c r="E27" s="66"/>
      <c r="F27" s="66"/>
      <c r="G27" s="66"/>
    </row>
    <row r="28" spans="1:7" ht="12.75">
      <c r="A28" s="65"/>
      <c r="B28" s="66"/>
      <c r="C28" s="66"/>
      <c r="D28" s="66"/>
      <c r="E28" s="66"/>
      <c r="F28" s="66"/>
      <c r="G28" s="66"/>
    </row>
    <row r="29" ht="12.75">
      <c r="A29" s="65"/>
    </row>
    <row r="30" ht="12.75">
      <c r="A30" s="65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7" ht="12.75">
      <c r="A37" s="65"/>
    </row>
    <row r="38" ht="12.75">
      <c r="A38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  <row r="47" ht="12.75">
      <c r="A47" s="65"/>
    </row>
    <row r="48" ht="12.75">
      <c r="A48" s="65"/>
    </row>
    <row r="49" ht="12.75">
      <c r="A49" s="65"/>
    </row>
    <row r="50" ht="12.75">
      <c r="A50" s="65"/>
    </row>
  </sheetData>
  <mergeCells count="10">
    <mergeCell ref="A4:F4"/>
    <mergeCell ref="A5:F5"/>
    <mergeCell ref="A1:F1"/>
    <mergeCell ref="A3:F3"/>
    <mergeCell ref="E7:E10"/>
    <mergeCell ref="F7:F10"/>
    <mergeCell ref="A7:A10"/>
    <mergeCell ref="B7:B10"/>
    <mergeCell ref="C7:C10"/>
    <mergeCell ref="D7:D1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N44"/>
  <sheetViews>
    <sheetView view="pageBreakPreview" zoomScale="75" zoomScaleNormal="75" zoomScaleSheetLayoutView="75" workbookViewId="0" topLeftCell="A4">
      <selection activeCell="J23" sqref="J23"/>
    </sheetView>
  </sheetViews>
  <sheetFormatPr defaultColWidth="11.421875" defaultRowHeight="12.75"/>
  <cols>
    <col min="1" max="5" width="11.7109375" style="63" customWidth="1"/>
    <col min="6" max="6" width="12.7109375" style="63" customWidth="1"/>
    <col min="7" max="8" width="11.7109375" style="63" customWidth="1"/>
    <col min="9" max="10" width="13.7109375" style="63" customWidth="1"/>
    <col min="11" max="11" width="11.7109375" style="63" customWidth="1"/>
    <col min="12" max="12" width="13.7109375" style="63" customWidth="1"/>
    <col min="13" max="13" width="12.7109375" style="63" customWidth="1"/>
    <col min="14" max="16384" width="11.421875" style="63" customWidth="1"/>
  </cols>
  <sheetData>
    <row r="1" spans="1:13" ht="18">
      <c r="A1" s="918" t="s">
        <v>534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</row>
    <row r="3" spans="1:13" ht="15">
      <c r="A3" s="916" t="s">
        <v>657</v>
      </c>
      <c r="B3" s="916"/>
      <c r="C3" s="916"/>
      <c r="D3" s="916"/>
      <c r="E3" s="916"/>
      <c r="F3" s="916"/>
      <c r="G3" s="916"/>
      <c r="H3" s="916"/>
      <c r="I3" s="916"/>
      <c r="J3" s="916"/>
      <c r="K3" s="916"/>
      <c r="L3" s="916"/>
      <c r="M3" s="916"/>
    </row>
    <row r="4" spans="1:13" ht="15">
      <c r="A4" s="916" t="s">
        <v>287</v>
      </c>
      <c r="B4" s="916"/>
      <c r="C4" s="916"/>
      <c r="D4" s="916"/>
      <c r="E4" s="916"/>
      <c r="F4" s="916"/>
      <c r="G4" s="916"/>
      <c r="H4" s="916"/>
      <c r="I4" s="916"/>
      <c r="J4" s="916"/>
      <c r="K4" s="916"/>
      <c r="L4" s="916"/>
      <c r="M4" s="916"/>
    </row>
    <row r="5" spans="1:13" ht="15">
      <c r="A5" s="916" t="s">
        <v>567</v>
      </c>
      <c r="B5" s="916"/>
      <c r="C5" s="916"/>
      <c r="D5" s="916"/>
      <c r="E5" s="916"/>
      <c r="F5" s="916"/>
      <c r="G5" s="916"/>
      <c r="H5" s="916"/>
      <c r="I5" s="916"/>
      <c r="J5" s="916"/>
      <c r="K5" s="916"/>
      <c r="L5" s="916"/>
      <c r="M5" s="916"/>
    </row>
    <row r="6" spans="1:13" ht="14.25" customHeight="1" thickBo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</row>
    <row r="7" spans="1:13" s="66" customFormat="1" ht="38.25" customHeight="1">
      <c r="A7" s="919" t="s">
        <v>80</v>
      </c>
      <c r="B7" s="920" t="s">
        <v>570</v>
      </c>
      <c r="C7" s="920" t="s">
        <v>571</v>
      </c>
      <c r="D7" s="920" t="s">
        <v>572</v>
      </c>
      <c r="E7" s="920" t="s">
        <v>288</v>
      </c>
      <c r="F7" s="920" t="s">
        <v>373</v>
      </c>
      <c r="G7" s="920" t="s">
        <v>573</v>
      </c>
      <c r="H7" s="920" t="s">
        <v>289</v>
      </c>
      <c r="I7" s="920" t="s">
        <v>374</v>
      </c>
      <c r="J7" s="920" t="s">
        <v>574</v>
      </c>
      <c r="K7" s="920" t="s">
        <v>575</v>
      </c>
      <c r="L7" s="923" t="s">
        <v>290</v>
      </c>
      <c r="M7" s="921" t="s">
        <v>376</v>
      </c>
    </row>
    <row r="8" spans="1:13" s="66" customFormat="1" ht="21.75" customHeight="1">
      <c r="A8" s="908"/>
      <c r="B8" s="911"/>
      <c r="C8" s="911"/>
      <c r="D8" s="911"/>
      <c r="E8" s="911"/>
      <c r="F8" s="911"/>
      <c r="G8" s="911"/>
      <c r="H8" s="911"/>
      <c r="I8" s="911"/>
      <c r="J8" s="911"/>
      <c r="K8" s="911"/>
      <c r="L8" s="911"/>
      <c r="M8" s="914"/>
    </row>
    <row r="9" spans="1:13" s="66" customFormat="1" ht="12.75">
      <c r="A9" s="908"/>
      <c r="B9" s="911"/>
      <c r="C9" s="911"/>
      <c r="D9" s="911"/>
      <c r="E9" s="911"/>
      <c r="F9" s="911"/>
      <c r="G9" s="911"/>
      <c r="H9" s="911"/>
      <c r="I9" s="911"/>
      <c r="J9" s="911"/>
      <c r="K9" s="911"/>
      <c r="L9" s="911"/>
      <c r="M9" s="914"/>
    </row>
    <row r="10" spans="1:13" s="66" customFormat="1" ht="13.5" thickBot="1">
      <c r="A10" s="909"/>
      <c r="B10" s="912"/>
      <c r="C10" s="912"/>
      <c r="D10" s="912"/>
      <c r="E10" s="912"/>
      <c r="F10" s="912"/>
      <c r="G10" s="912"/>
      <c r="H10" s="912"/>
      <c r="I10" s="912"/>
      <c r="J10" s="912"/>
      <c r="K10" s="912"/>
      <c r="L10" s="912"/>
      <c r="M10" s="915"/>
    </row>
    <row r="11" spans="1:13" s="66" customFormat="1" ht="12.75">
      <c r="A11" s="273">
        <v>2003</v>
      </c>
      <c r="B11" s="274">
        <v>14846.830999999998</v>
      </c>
      <c r="C11" s="274">
        <v>895.7</v>
      </c>
      <c r="D11" s="274">
        <v>1145.5</v>
      </c>
      <c r="E11" s="274">
        <v>1220</v>
      </c>
      <c r="F11" s="274">
        <v>858.8</v>
      </c>
      <c r="G11" s="274">
        <v>503.3</v>
      </c>
      <c r="H11" s="274">
        <v>6796.5</v>
      </c>
      <c r="I11" s="274">
        <v>1158.1</v>
      </c>
      <c r="J11" s="274">
        <v>359.9</v>
      </c>
      <c r="K11" s="274">
        <v>550.64</v>
      </c>
      <c r="L11" s="274">
        <v>370.551</v>
      </c>
      <c r="M11" s="275">
        <v>987.84</v>
      </c>
    </row>
    <row r="12" spans="1:14" ht="12.75">
      <c r="A12" s="273">
        <v>2004</v>
      </c>
      <c r="B12" s="274">
        <v>15091.671000000002</v>
      </c>
      <c r="C12" s="274">
        <v>928.1</v>
      </c>
      <c r="D12" s="274">
        <v>1242.7</v>
      </c>
      <c r="E12" s="274">
        <v>1203.5</v>
      </c>
      <c r="F12" s="274">
        <v>860.4</v>
      </c>
      <c r="G12" s="274">
        <v>515.9</v>
      </c>
      <c r="H12" s="274">
        <v>6857.1</v>
      </c>
      <c r="I12" s="274">
        <v>1164.7</v>
      </c>
      <c r="J12" s="274">
        <v>374</v>
      </c>
      <c r="K12" s="274">
        <v>559.2</v>
      </c>
      <c r="L12" s="274">
        <v>355.771</v>
      </c>
      <c r="M12" s="275">
        <v>1030.3</v>
      </c>
      <c r="N12" s="66"/>
    </row>
    <row r="13" spans="1:14" ht="12.75">
      <c r="A13" s="273">
        <v>2005</v>
      </c>
      <c r="B13" s="274">
        <v>15062.165</v>
      </c>
      <c r="C13" s="274">
        <v>910.611</v>
      </c>
      <c r="D13" s="274">
        <v>1466.742</v>
      </c>
      <c r="E13" s="274">
        <v>1132.864</v>
      </c>
      <c r="F13" s="274">
        <v>716.165</v>
      </c>
      <c r="G13" s="274">
        <v>526.286</v>
      </c>
      <c r="H13" s="274">
        <v>6693.17</v>
      </c>
      <c r="I13" s="274">
        <v>1175.735</v>
      </c>
      <c r="J13" s="274">
        <v>399.651</v>
      </c>
      <c r="K13" s="274">
        <v>544.52</v>
      </c>
      <c r="L13" s="274">
        <v>377.745</v>
      </c>
      <c r="M13" s="275">
        <v>1118.676</v>
      </c>
      <c r="N13" s="66"/>
    </row>
    <row r="14" spans="1:14" ht="12.75">
      <c r="A14" s="273">
        <v>2006</v>
      </c>
      <c r="B14" s="274">
        <v>15598.3</v>
      </c>
      <c r="C14" s="274">
        <v>956.3</v>
      </c>
      <c r="D14" s="274">
        <v>1554</v>
      </c>
      <c r="E14" s="274">
        <v>1180.2</v>
      </c>
      <c r="F14" s="274">
        <v>696.2</v>
      </c>
      <c r="G14" s="274">
        <v>534.5</v>
      </c>
      <c r="H14" s="274">
        <v>6950.8</v>
      </c>
      <c r="I14" s="274">
        <v>1246.1</v>
      </c>
      <c r="J14" s="274">
        <v>472.7</v>
      </c>
      <c r="K14" s="274">
        <v>545.1</v>
      </c>
      <c r="L14" s="274">
        <v>322.3</v>
      </c>
      <c r="M14" s="275">
        <v>1140.1</v>
      </c>
      <c r="N14" s="66"/>
    </row>
    <row r="15" spans="1:14" ht="12.75">
      <c r="A15" s="273">
        <v>2007</v>
      </c>
      <c r="B15" s="274">
        <v>17320.3</v>
      </c>
      <c r="C15" s="274">
        <v>863.6</v>
      </c>
      <c r="D15" s="274">
        <v>1398.1</v>
      </c>
      <c r="E15" s="274">
        <v>1425.6</v>
      </c>
      <c r="F15" s="274">
        <v>693.6</v>
      </c>
      <c r="G15" s="274">
        <v>568</v>
      </c>
      <c r="H15" s="274">
        <v>8496.2</v>
      </c>
      <c r="I15" s="274">
        <v>1317.2</v>
      </c>
      <c r="J15" s="274">
        <v>473.9</v>
      </c>
      <c r="K15" s="274">
        <v>390.7</v>
      </c>
      <c r="L15" s="274">
        <v>295.8</v>
      </c>
      <c r="M15" s="275">
        <v>1397.6</v>
      </c>
      <c r="N15" s="66"/>
    </row>
    <row r="16" spans="1:14" ht="12.75">
      <c r="A16" s="273">
        <v>2008</v>
      </c>
      <c r="B16" s="274">
        <v>18741.8</v>
      </c>
      <c r="C16" s="274">
        <v>807.2</v>
      </c>
      <c r="D16" s="274">
        <v>1621.5</v>
      </c>
      <c r="E16" s="274">
        <v>1595.1</v>
      </c>
      <c r="F16" s="274">
        <v>760.2</v>
      </c>
      <c r="G16" s="274">
        <v>564.9</v>
      </c>
      <c r="H16" s="274">
        <v>9220.9</v>
      </c>
      <c r="I16" s="274">
        <v>1402</v>
      </c>
      <c r="J16" s="274">
        <v>474.9</v>
      </c>
      <c r="K16" s="274">
        <v>439</v>
      </c>
      <c r="L16" s="274">
        <v>421</v>
      </c>
      <c r="M16" s="275">
        <v>1435.1</v>
      </c>
      <c r="N16" s="66"/>
    </row>
    <row r="17" spans="1:14" ht="12.75">
      <c r="A17" s="273">
        <v>2009</v>
      </c>
      <c r="B17" s="274">
        <v>16992.3</v>
      </c>
      <c r="C17" s="274">
        <v>768.2</v>
      </c>
      <c r="D17" s="274">
        <v>1320.6</v>
      </c>
      <c r="E17" s="274">
        <v>1193</v>
      </c>
      <c r="F17" s="274">
        <v>682.8</v>
      </c>
      <c r="G17" s="274">
        <v>575.8</v>
      </c>
      <c r="H17" s="274">
        <v>8388.1</v>
      </c>
      <c r="I17" s="274">
        <v>1432.6</v>
      </c>
      <c r="J17" s="274">
        <v>481.2</v>
      </c>
      <c r="K17" s="274">
        <v>368</v>
      </c>
      <c r="L17" s="274">
        <v>469</v>
      </c>
      <c r="M17" s="275">
        <v>1313</v>
      </c>
      <c r="N17" s="66"/>
    </row>
    <row r="18" spans="1:14" s="70" customFormat="1" ht="12.75">
      <c r="A18" s="273">
        <v>2010</v>
      </c>
      <c r="B18" s="274">
        <v>18005.1</v>
      </c>
      <c r="C18" s="274">
        <v>764</v>
      </c>
      <c r="D18" s="274">
        <v>1452.5</v>
      </c>
      <c r="E18" s="274">
        <v>1428.1</v>
      </c>
      <c r="F18" s="274">
        <v>692.2</v>
      </c>
      <c r="G18" s="274">
        <v>579.5</v>
      </c>
      <c r="H18" s="274">
        <v>8943.6</v>
      </c>
      <c r="I18" s="274">
        <v>1443.2</v>
      </c>
      <c r="J18" s="274">
        <v>493.2</v>
      </c>
      <c r="K18" s="274">
        <v>389.6</v>
      </c>
      <c r="L18" s="274">
        <v>397</v>
      </c>
      <c r="M18" s="275">
        <v>1422.2</v>
      </c>
      <c r="N18" s="68"/>
    </row>
    <row r="19" spans="1:14" s="70" customFormat="1" ht="12.75">
      <c r="A19" s="273">
        <v>2011</v>
      </c>
      <c r="B19" s="274">
        <v>19714.8</v>
      </c>
      <c r="C19" s="274">
        <v>759.7</v>
      </c>
      <c r="D19" s="274">
        <v>1767.1</v>
      </c>
      <c r="E19" s="274">
        <v>1658.9</v>
      </c>
      <c r="F19" s="274">
        <v>719.6</v>
      </c>
      <c r="G19" s="274">
        <v>558.8</v>
      </c>
      <c r="H19" s="274">
        <v>10115.6</v>
      </c>
      <c r="I19" s="274">
        <v>1432.6</v>
      </c>
      <c r="J19" s="274">
        <v>511.6</v>
      </c>
      <c r="K19" s="274">
        <v>415.1</v>
      </c>
      <c r="L19" s="274">
        <v>338</v>
      </c>
      <c r="M19" s="275">
        <v>1437.8</v>
      </c>
      <c r="N19" s="68"/>
    </row>
    <row r="20" spans="1:14" s="70" customFormat="1" ht="12.75">
      <c r="A20" s="273" t="s">
        <v>852</v>
      </c>
      <c r="B20" s="274">
        <v>20665.1</v>
      </c>
      <c r="C20" s="274">
        <v>798.1</v>
      </c>
      <c r="D20" s="274">
        <v>1904.1</v>
      </c>
      <c r="E20" s="274">
        <v>1763.4</v>
      </c>
      <c r="F20" s="274">
        <v>684.7</v>
      </c>
      <c r="G20" s="274">
        <v>541.4</v>
      </c>
      <c r="H20" s="274">
        <v>10840.7</v>
      </c>
      <c r="I20" s="274">
        <v>1431.5</v>
      </c>
      <c r="J20" s="274">
        <v>512</v>
      </c>
      <c r="K20" s="274">
        <v>417.3</v>
      </c>
      <c r="L20" s="274">
        <v>306</v>
      </c>
      <c r="M20" s="275">
        <v>1465.9</v>
      </c>
      <c r="N20" s="68"/>
    </row>
    <row r="21" spans="1:14" s="70" customFormat="1" ht="13.5" thickBot="1">
      <c r="A21" s="276" t="s">
        <v>853</v>
      </c>
      <c r="B21" s="277">
        <v>20959.6</v>
      </c>
      <c r="C21" s="277">
        <v>810.9</v>
      </c>
      <c r="D21" s="277">
        <v>1919.4</v>
      </c>
      <c r="E21" s="277">
        <v>1961.7</v>
      </c>
      <c r="F21" s="277">
        <v>776.4</v>
      </c>
      <c r="G21" s="277">
        <v>537.2</v>
      </c>
      <c r="H21" s="277">
        <v>10711</v>
      </c>
      <c r="I21" s="277">
        <v>1484.8</v>
      </c>
      <c r="J21" s="277">
        <v>515.4</v>
      </c>
      <c r="K21" s="277">
        <v>423.2</v>
      </c>
      <c r="L21" s="277">
        <v>276.7</v>
      </c>
      <c r="M21" s="278">
        <v>1542.9</v>
      </c>
      <c r="N21" s="68"/>
    </row>
    <row r="22" spans="1:14" s="70" customFormat="1" ht="12.75">
      <c r="A22" s="279" t="s">
        <v>291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0"/>
      <c r="M22" s="280"/>
      <c r="N22" s="68"/>
    </row>
    <row r="23" spans="1:14" s="70" customFormat="1" ht="12.75">
      <c r="A23" s="65" t="s">
        <v>282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8"/>
    </row>
    <row r="24" spans="1:14" ht="12.75">
      <c r="A24" s="65" t="s">
        <v>283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1:14" ht="12.75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pans="1:14" ht="12.75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</row>
    <row r="27" spans="1:14" ht="12.75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</row>
    <row r="28" spans="1:14" ht="12.75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</row>
    <row r="29" spans="1:14" ht="12.7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</row>
    <row r="30" spans="1:14" ht="12.75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</row>
    <row r="31" spans="1:14" ht="12.75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</row>
    <row r="32" spans="1:14" ht="12.75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</row>
    <row r="33" spans="1:14" ht="12.75">
      <c r="A33" s="65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</row>
    <row r="34" spans="1:14" ht="12.75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1:14" ht="12.75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</row>
    <row r="36" ht="12.75">
      <c r="A36" s="65"/>
    </row>
    <row r="37" ht="12.75">
      <c r="A37" s="65"/>
    </row>
    <row r="38" ht="12.75">
      <c r="A38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</sheetData>
  <mergeCells count="17">
    <mergeCell ref="A3:M3"/>
    <mergeCell ref="A4:M4"/>
    <mergeCell ref="A5:M5"/>
    <mergeCell ref="A1:M1"/>
    <mergeCell ref="B7:B10"/>
    <mergeCell ref="A7:A10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M7:M10"/>
    <mergeCell ref="L7:L1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O54"/>
  <sheetViews>
    <sheetView view="pageBreakPreview" zoomScale="75" zoomScaleNormal="75" zoomScaleSheetLayoutView="75" workbookViewId="0" topLeftCell="A1">
      <selection activeCell="D24" sqref="D24"/>
    </sheetView>
  </sheetViews>
  <sheetFormatPr defaultColWidth="11.421875" defaultRowHeight="12.75"/>
  <cols>
    <col min="1" max="5" width="12.00390625" style="63" customWidth="1"/>
    <col min="6" max="6" width="12.7109375" style="63" customWidth="1"/>
    <col min="7" max="8" width="12.00390625" style="63" customWidth="1"/>
    <col min="9" max="9" width="13.7109375" style="63" customWidth="1"/>
    <col min="10" max="10" width="14.421875" style="63" customWidth="1"/>
    <col min="11" max="11" width="12.00390625" style="63" customWidth="1"/>
    <col min="12" max="12" width="13.28125" style="63" customWidth="1"/>
    <col min="13" max="13" width="12.00390625" style="63" customWidth="1"/>
    <col min="14" max="16384" width="11.421875" style="63" customWidth="1"/>
  </cols>
  <sheetData>
    <row r="1" spans="1:13" ht="18">
      <c r="A1" s="918" t="s">
        <v>534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</row>
    <row r="3" spans="1:13" ht="15">
      <c r="A3" s="916" t="s">
        <v>658</v>
      </c>
      <c r="B3" s="916"/>
      <c r="C3" s="916"/>
      <c r="D3" s="916"/>
      <c r="E3" s="916"/>
      <c r="F3" s="916"/>
      <c r="G3" s="916"/>
      <c r="H3" s="916"/>
      <c r="I3" s="916"/>
      <c r="J3" s="916"/>
      <c r="K3" s="916"/>
      <c r="L3" s="916"/>
      <c r="M3" s="916"/>
    </row>
    <row r="4" spans="1:13" ht="15">
      <c r="A4" s="916" t="s">
        <v>566</v>
      </c>
      <c r="B4" s="916"/>
      <c r="C4" s="916"/>
      <c r="D4" s="916"/>
      <c r="E4" s="916"/>
      <c r="F4" s="916"/>
      <c r="G4" s="916"/>
      <c r="H4" s="916"/>
      <c r="I4" s="916"/>
      <c r="J4" s="916"/>
      <c r="K4" s="916"/>
      <c r="L4" s="916"/>
      <c r="M4" s="916"/>
    </row>
    <row r="5" spans="1:13" ht="14.25" customHeight="1" thickBot="1">
      <c r="A5" s="281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</row>
    <row r="6" spans="1:13" ht="12.75">
      <c r="A6" s="919" t="s">
        <v>80</v>
      </c>
      <c r="B6" s="920" t="s">
        <v>570</v>
      </c>
      <c r="C6" s="920" t="s">
        <v>571</v>
      </c>
      <c r="D6" s="920" t="s">
        <v>572</v>
      </c>
      <c r="E6" s="920" t="s">
        <v>288</v>
      </c>
      <c r="F6" s="920" t="s">
        <v>373</v>
      </c>
      <c r="G6" s="920" t="s">
        <v>573</v>
      </c>
      <c r="H6" s="920" t="s">
        <v>289</v>
      </c>
      <c r="I6" s="920" t="s">
        <v>374</v>
      </c>
      <c r="J6" s="920" t="s">
        <v>375</v>
      </c>
      <c r="K6" s="920" t="s">
        <v>575</v>
      </c>
      <c r="L6" s="923" t="s">
        <v>290</v>
      </c>
      <c r="M6" s="921" t="s">
        <v>376</v>
      </c>
    </row>
    <row r="7" spans="1:13" s="66" customFormat="1" ht="12.75">
      <c r="A7" s="908"/>
      <c r="B7" s="911"/>
      <c r="C7" s="911"/>
      <c r="D7" s="911"/>
      <c r="E7" s="911"/>
      <c r="F7" s="911"/>
      <c r="G7" s="911"/>
      <c r="H7" s="911"/>
      <c r="I7" s="911"/>
      <c r="J7" s="911"/>
      <c r="K7" s="911"/>
      <c r="L7" s="911"/>
      <c r="M7" s="914"/>
    </row>
    <row r="8" spans="1:13" s="66" customFormat="1" ht="12.75">
      <c r="A8" s="908"/>
      <c r="B8" s="911"/>
      <c r="C8" s="911"/>
      <c r="D8" s="911"/>
      <c r="E8" s="911"/>
      <c r="F8" s="911"/>
      <c r="G8" s="911"/>
      <c r="H8" s="911"/>
      <c r="I8" s="911"/>
      <c r="J8" s="911"/>
      <c r="K8" s="911"/>
      <c r="L8" s="911"/>
      <c r="M8" s="914"/>
    </row>
    <row r="9" spans="1:13" s="66" customFormat="1" ht="13.5" thickBot="1">
      <c r="A9" s="909"/>
      <c r="B9" s="912"/>
      <c r="C9" s="912"/>
      <c r="D9" s="912"/>
      <c r="E9" s="912"/>
      <c r="F9" s="912"/>
      <c r="G9" s="912"/>
      <c r="H9" s="912"/>
      <c r="I9" s="912"/>
      <c r="J9" s="912"/>
      <c r="K9" s="912"/>
      <c r="L9" s="912"/>
      <c r="M9" s="915"/>
    </row>
    <row r="10" spans="1:15" s="66" customFormat="1" ht="12.75">
      <c r="A10" s="273">
        <v>2003</v>
      </c>
      <c r="B10" s="274">
        <v>100</v>
      </c>
      <c r="C10" s="274">
        <v>6.032937264524666</v>
      </c>
      <c r="D10" s="274">
        <v>7.715451196285591</v>
      </c>
      <c r="E10" s="274">
        <v>8.217241780417654</v>
      </c>
      <c r="F10" s="274">
        <v>5.784399377887444</v>
      </c>
      <c r="G10" s="274">
        <v>3.3899490066263978</v>
      </c>
      <c r="H10" s="274">
        <v>45.777445705416866</v>
      </c>
      <c r="I10" s="274">
        <v>7.800317791722692</v>
      </c>
      <c r="J10" s="274">
        <v>2.424086325223208</v>
      </c>
      <c r="K10" s="274">
        <v>3.7088049294829317</v>
      </c>
      <c r="L10" s="274">
        <v>2.495825540143887</v>
      </c>
      <c r="M10" s="275">
        <v>6.653541082268669</v>
      </c>
      <c r="N10" s="71"/>
      <c r="O10" s="68"/>
    </row>
    <row r="11" spans="1:15" s="66" customFormat="1" ht="12.75">
      <c r="A11" s="273">
        <v>2004</v>
      </c>
      <c r="B11" s="274">
        <v>100</v>
      </c>
      <c r="C11" s="274">
        <v>6.1497497526947145</v>
      </c>
      <c r="D11" s="274">
        <v>8.234343301016832</v>
      </c>
      <c r="E11" s="274">
        <v>7.9745973789118505</v>
      </c>
      <c r="F11" s="274">
        <v>5.70115794334504</v>
      </c>
      <c r="G11" s="274">
        <v>3.418441867703052</v>
      </c>
      <c r="H11" s="274">
        <v>45.43632047107308</v>
      </c>
      <c r="I11" s="274">
        <v>7.717501925399778</v>
      </c>
      <c r="J11" s="274">
        <v>2.4781881343689505</v>
      </c>
      <c r="K11" s="274">
        <v>3.7053550928853403</v>
      </c>
      <c r="L11" s="274">
        <v>2.357399654418652</v>
      </c>
      <c r="M11" s="275">
        <v>6.826944478182699</v>
      </c>
      <c r="N11" s="71"/>
      <c r="O11" s="68"/>
    </row>
    <row r="12" spans="1:15" s="66" customFormat="1" ht="12.75">
      <c r="A12" s="273">
        <v>2005</v>
      </c>
      <c r="B12" s="274">
        <v>100</v>
      </c>
      <c r="C12" s="274">
        <v>6.045684667509618</v>
      </c>
      <c r="D12" s="274">
        <v>9.737922801934515</v>
      </c>
      <c r="E12" s="274">
        <v>7.521256074408958</v>
      </c>
      <c r="F12" s="274">
        <v>4.754728154949836</v>
      </c>
      <c r="G12" s="274">
        <v>3.494092648699572</v>
      </c>
      <c r="H12" s="274">
        <v>44.43697171024218</v>
      </c>
      <c r="I12" s="274">
        <v>7.805883151592084</v>
      </c>
      <c r="J12" s="274">
        <v>2.653343659427446</v>
      </c>
      <c r="K12" s="274">
        <v>3.615150942776155</v>
      </c>
      <c r="L12" s="274">
        <v>2.507906399909973</v>
      </c>
      <c r="M12" s="275">
        <v>7.427059788549653</v>
      </c>
      <c r="N12" s="71"/>
      <c r="O12" s="68"/>
    </row>
    <row r="13" spans="1:15" s="66" customFormat="1" ht="12.75">
      <c r="A13" s="273">
        <v>2006</v>
      </c>
      <c r="B13" s="274">
        <v>100</v>
      </c>
      <c r="C13" s="274">
        <v>6.130796304725515</v>
      </c>
      <c r="D13" s="274">
        <v>9.962624132116963</v>
      </c>
      <c r="E13" s="274">
        <v>7.5662091381753145</v>
      </c>
      <c r="F13" s="274">
        <v>4.463306898828719</v>
      </c>
      <c r="G13" s="274">
        <v>3.4266554688651976</v>
      </c>
      <c r="H13" s="274">
        <v>44.561266291839495</v>
      </c>
      <c r="I13" s="274">
        <v>7.988691075309489</v>
      </c>
      <c r="J13" s="274">
        <v>3.0304584473949085</v>
      </c>
      <c r="K13" s="274">
        <v>3.4946115922889036</v>
      </c>
      <c r="L13" s="274">
        <v>2.066250809383074</v>
      </c>
      <c r="M13" s="275">
        <v>7.309129841072425</v>
      </c>
      <c r="N13" s="71"/>
      <c r="O13" s="68"/>
    </row>
    <row r="14" spans="1:15" s="66" customFormat="1" ht="12.75">
      <c r="A14" s="273">
        <v>2007</v>
      </c>
      <c r="B14" s="274">
        <v>100</v>
      </c>
      <c r="C14" s="274">
        <v>4.9860568234961296</v>
      </c>
      <c r="D14" s="274">
        <v>8.072031084911924</v>
      </c>
      <c r="E14" s="274">
        <v>8.230804316322466</v>
      </c>
      <c r="F14" s="274">
        <v>4.004549574776418</v>
      </c>
      <c r="G14" s="274">
        <v>3.279388925134091</v>
      </c>
      <c r="H14" s="274">
        <v>49.053422862190615</v>
      </c>
      <c r="I14" s="274">
        <v>7.604949105962368</v>
      </c>
      <c r="J14" s="274">
        <v>2.736095795107475</v>
      </c>
      <c r="K14" s="274">
        <v>2.255734600439946</v>
      </c>
      <c r="L14" s="274">
        <v>1.7078226127722962</v>
      </c>
      <c r="M14" s="275">
        <v>8.069144298886277</v>
      </c>
      <c r="N14" s="71"/>
      <c r="O14" s="68"/>
    </row>
    <row r="15" spans="1:15" s="66" customFormat="1" ht="12.75">
      <c r="A15" s="273">
        <v>2008</v>
      </c>
      <c r="B15" s="274">
        <v>100</v>
      </c>
      <c r="C15" s="274">
        <v>4.30695023957144</v>
      </c>
      <c r="D15" s="274">
        <v>8.651783713410666</v>
      </c>
      <c r="E15" s="274">
        <v>8.510922109936079</v>
      </c>
      <c r="F15" s="274">
        <v>4.05617390005229</v>
      </c>
      <c r="G15" s="274">
        <v>3.014118174348248</v>
      </c>
      <c r="H15" s="274">
        <v>49.19964998025803</v>
      </c>
      <c r="I15" s="274">
        <v>7.480604851188254</v>
      </c>
      <c r="J15" s="274">
        <v>2.533908162503068</v>
      </c>
      <c r="K15" s="274">
        <v>2.342357724444824</v>
      </c>
      <c r="L15" s="274">
        <v>2.2463157220757877</v>
      </c>
      <c r="M15" s="275">
        <v>7.657215422211314</v>
      </c>
      <c r="N15" s="71"/>
      <c r="O15" s="68"/>
    </row>
    <row r="16" spans="1:15" s="66" customFormat="1" ht="12.75">
      <c r="A16" s="273">
        <v>2009</v>
      </c>
      <c r="B16" s="274">
        <v>100</v>
      </c>
      <c r="C16" s="274">
        <v>4.520871218139981</v>
      </c>
      <c r="D16" s="274">
        <v>7.771755442170865</v>
      </c>
      <c r="E16" s="274">
        <v>7.020827080501169</v>
      </c>
      <c r="F16" s="274">
        <v>4.018290637524055</v>
      </c>
      <c r="G16" s="274">
        <v>3.3885936571270516</v>
      </c>
      <c r="H16" s="274">
        <v>49.3641237501692</v>
      </c>
      <c r="I16" s="274">
        <v>8.430877515109785</v>
      </c>
      <c r="J16" s="274">
        <v>2.831870906234</v>
      </c>
      <c r="K16" s="274">
        <v>2.165686811085021</v>
      </c>
      <c r="L16" s="274">
        <v>2.7600736804317254</v>
      </c>
      <c r="M16" s="275">
        <v>7.727029301507153</v>
      </c>
      <c r="N16" s="71"/>
      <c r="O16" s="68"/>
    </row>
    <row r="17" spans="1:15" s="66" customFormat="1" ht="12.75">
      <c r="A17" s="273">
        <v>2010</v>
      </c>
      <c r="B17" s="274">
        <v>100</v>
      </c>
      <c r="C17" s="274">
        <v>4.243242192489906</v>
      </c>
      <c r="D17" s="274">
        <v>8.06715874946543</v>
      </c>
      <c r="E17" s="274">
        <v>7.931641590438265</v>
      </c>
      <c r="F17" s="274">
        <v>3.8444662901066926</v>
      </c>
      <c r="G17" s="274">
        <v>3.218532526895158</v>
      </c>
      <c r="H17" s="274">
        <v>49.67259276538315</v>
      </c>
      <c r="I17" s="274">
        <v>8.015506717541141</v>
      </c>
      <c r="J17" s="274">
        <v>2.739223886565473</v>
      </c>
      <c r="K17" s="274">
        <v>2.1638313588927582</v>
      </c>
      <c r="L17" s="274">
        <v>2.204930825155095</v>
      </c>
      <c r="M17" s="275">
        <v>7.898873097066943</v>
      </c>
      <c r="N17" s="71"/>
      <c r="O17" s="68"/>
    </row>
    <row r="18" spans="1:15" s="66" customFormat="1" ht="12.75">
      <c r="A18" s="273">
        <v>2011</v>
      </c>
      <c r="B18" s="274">
        <v>100</v>
      </c>
      <c r="C18" s="274">
        <v>3.8534501998498594</v>
      </c>
      <c r="D18" s="274">
        <v>8.963316898979446</v>
      </c>
      <c r="E18" s="274">
        <v>8.41449063647615</v>
      </c>
      <c r="F18" s="274">
        <v>3.650049708848175</v>
      </c>
      <c r="G18" s="274">
        <v>2.8344188122628684</v>
      </c>
      <c r="H18" s="274">
        <v>51.30967597946721</v>
      </c>
      <c r="I18" s="274">
        <v>7.2666220301499385</v>
      </c>
      <c r="J18" s="274">
        <v>2.59500476799156</v>
      </c>
      <c r="K18" s="274">
        <v>2.1055247834114477</v>
      </c>
      <c r="L18" s="274">
        <v>1.7144480288919999</v>
      </c>
      <c r="M18" s="275">
        <v>7.292998153671354</v>
      </c>
      <c r="N18" s="71"/>
      <c r="O18" s="68"/>
    </row>
    <row r="19" spans="1:15" s="66" customFormat="1" ht="12.75">
      <c r="A19" s="273" t="s">
        <v>852</v>
      </c>
      <c r="B19" s="274">
        <v>100</v>
      </c>
      <c r="C19" s="274">
        <v>3.8620669631407547</v>
      </c>
      <c r="D19" s="274">
        <v>9.214085583907167</v>
      </c>
      <c r="E19" s="274">
        <v>8.533227518860302</v>
      </c>
      <c r="F19" s="274">
        <v>3.3133156868343248</v>
      </c>
      <c r="G19" s="274">
        <v>2.6198760228597977</v>
      </c>
      <c r="H19" s="274">
        <v>52.45897672888107</v>
      </c>
      <c r="I19" s="274">
        <v>6.927138024979314</v>
      </c>
      <c r="J19" s="274">
        <v>2.4776071734470198</v>
      </c>
      <c r="K19" s="274">
        <v>2.019346627889534</v>
      </c>
      <c r="L19" s="274">
        <v>1.4807574122554452</v>
      </c>
      <c r="M19" s="275">
        <v>7.093602256945286</v>
      </c>
      <c r="N19" s="71"/>
      <c r="O19" s="68"/>
    </row>
    <row r="20" spans="1:15" s="66" customFormat="1" ht="13.5" thickBot="1">
      <c r="A20" s="276" t="s">
        <v>853</v>
      </c>
      <c r="B20" s="277">
        <v>100</v>
      </c>
      <c r="C20" s="277">
        <v>3.8688715433500644</v>
      </c>
      <c r="D20" s="277">
        <v>9.157617511784578</v>
      </c>
      <c r="E20" s="277">
        <v>9.359434340350008</v>
      </c>
      <c r="F20" s="277">
        <v>3.704269165442089</v>
      </c>
      <c r="G20" s="277">
        <v>2.5630260119467936</v>
      </c>
      <c r="H20" s="277">
        <v>51.10307448615432</v>
      </c>
      <c r="I20" s="277">
        <v>7.084104658485849</v>
      </c>
      <c r="J20" s="277">
        <v>2.459016393442623</v>
      </c>
      <c r="K20" s="277">
        <v>2.019122502337831</v>
      </c>
      <c r="L20" s="277">
        <v>1.3201587816561384</v>
      </c>
      <c r="M20" s="278">
        <v>7.361304605049715</v>
      </c>
      <c r="N20" s="71"/>
      <c r="O20" s="68"/>
    </row>
    <row r="21" spans="1:15" ht="12.75">
      <c r="A21" s="286" t="s">
        <v>292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7"/>
      <c r="M21" s="287"/>
      <c r="N21" s="66"/>
      <c r="O21" s="66"/>
    </row>
    <row r="22" spans="1:15" ht="12.75">
      <c r="A22" s="65" t="s">
        <v>285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3" spans="1:15" ht="12.75">
      <c r="A23" s="65" t="s">
        <v>283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10:15" ht="12.75">
      <c r="J24" s="66"/>
      <c r="K24" s="66"/>
      <c r="L24" s="66"/>
      <c r="M24" s="66"/>
      <c r="N24" s="66"/>
      <c r="O24" s="66"/>
    </row>
    <row r="25" spans="1:15" ht="12.75">
      <c r="A25" s="65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5" ht="12.75">
      <c r="A26" s="6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</row>
    <row r="27" spans="1:15" ht="12.75">
      <c r="A27" s="65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</row>
    <row r="28" spans="1:15" ht="12.75">
      <c r="A28" s="6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  <row r="29" spans="1:15" ht="12.75">
      <c r="A29" s="6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1:15" ht="12.75">
      <c r="A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7" ht="12.75">
      <c r="A37" s="65"/>
    </row>
    <row r="38" ht="12.75">
      <c r="A38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  <row r="47" ht="12.75">
      <c r="A47" s="65"/>
    </row>
    <row r="48" ht="12.75">
      <c r="A48" s="65"/>
    </row>
    <row r="49" ht="12.75">
      <c r="A49" s="65"/>
    </row>
    <row r="50" ht="12.75">
      <c r="A50" s="65"/>
    </row>
    <row r="51" ht="12.75">
      <c r="A51" s="65"/>
    </row>
    <row r="52" ht="12.75">
      <c r="A52" s="65"/>
    </row>
    <row r="53" ht="12.75">
      <c r="A53" s="65"/>
    </row>
    <row r="54" ht="12.75">
      <c r="A54" s="65"/>
    </row>
  </sheetData>
  <mergeCells count="16">
    <mergeCell ref="M6:M9"/>
    <mergeCell ref="H6:H9"/>
    <mergeCell ref="I6:I9"/>
    <mergeCell ref="J6:J9"/>
    <mergeCell ref="K6:K9"/>
    <mergeCell ref="L6:L9"/>
    <mergeCell ref="A3:M3"/>
    <mergeCell ref="A4:M4"/>
    <mergeCell ref="A1:M1"/>
    <mergeCell ref="B6:B9"/>
    <mergeCell ref="A6:A9"/>
    <mergeCell ref="C6:C9"/>
    <mergeCell ref="D6:D9"/>
    <mergeCell ref="E6:E9"/>
    <mergeCell ref="F6:F9"/>
    <mergeCell ref="G6:G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M77"/>
  <sheetViews>
    <sheetView view="pageBreakPreview" zoomScale="75" zoomScaleNormal="75" zoomScaleSheetLayoutView="75" workbookViewId="0" topLeftCell="A1">
      <selection activeCell="N34" sqref="N34"/>
    </sheetView>
  </sheetViews>
  <sheetFormatPr defaultColWidth="11.421875" defaultRowHeight="12.75"/>
  <cols>
    <col min="1" max="8" width="12.00390625" style="63" customWidth="1"/>
    <col min="9" max="9" width="12.8515625" style="63" customWidth="1"/>
    <col min="10" max="10" width="13.28125" style="63" customWidth="1"/>
    <col min="11" max="11" width="12.00390625" style="63" customWidth="1"/>
    <col min="12" max="12" width="13.8515625" style="63" customWidth="1"/>
    <col min="13" max="13" width="12.00390625" style="63" customWidth="1"/>
    <col min="14" max="16384" width="11.421875" style="63" customWidth="1"/>
  </cols>
  <sheetData>
    <row r="1" spans="1:13" ht="18">
      <c r="A1" s="918" t="s">
        <v>534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</row>
    <row r="3" spans="1:13" ht="15">
      <c r="A3" s="916" t="s">
        <v>659</v>
      </c>
      <c r="B3" s="916"/>
      <c r="C3" s="916"/>
      <c r="D3" s="916"/>
      <c r="E3" s="916"/>
      <c r="F3" s="916"/>
      <c r="G3" s="916"/>
      <c r="H3" s="916"/>
      <c r="I3" s="916"/>
      <c r="J3" s="916"/>
      <c r="K3" s="916"/>
      <c r="L3" s="916"/>
      <c r="M3" s="916"/>
    </row>
    <row r="4" spans="1:13" ht="15">
      <c r="A4" s="916" t="s">
        <v>286</v>
      </c>
      <c r="B4" s="916"/>
      <c r="C4" s="916"/>
      <c r="D4" s="916"/>
      <c r="E4" s="916"/>
      <c r="F4" s="916"/>
      <c r="G4" s="916"/>
      <c r="H4" s="916"/>
      <c r="I4" s="916"/>
      <c r="J4" s="916"/>
      <c r="K4" s="916"/>
      <c r="L4" s="916"/>
      <c r="M4" s="916"/>
    </row>
    <row r="5" spans="1:13" ht="15">
      <c r="A5" s="916" t="s">
        <v>565</v>
      </c>
      <c r="B5" s="916"/>
      <c r="C5" s="916"/>
      <c r="D5" s="916"/>
      <c r="E5" s="916"/>
      <c r="F5" s="916"/>
      <c r="G5" s="916"/>
      <c r="H5" s="916"/>
      <c r="I5" s="916"/>
      <c r="J5" s="916"/>
      <c r="K5" s="916"/>
      <c r="L5" s="916"/>
      <c r="M5" s="916"/>
    </row>
    <row r="6" spans="1:13" ht="14.25" customHeight="1" thickBo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</row>
    <row r="7" spans="1:13" s="66" customFormat="1" ht="12.75" customHeight="1">
      <c r="A7" s="919" t="s">
        <v>80</v>
      </c>
      <c r="B7" s="920" t="s">
        <v>570</v>
      </c>
      <c r="C7" s="920" t="s">
        <v>571</v>
      </c>
      <c r="D7" s="920" t="s">
        <v>572</v>
      </c>
      <c r="E7" s="920" t="s">
        <v>288</v>
      </c>
      <c r="F7" s="920" t="s">
        <v>373</v>
      </c>
      <c r="G7" s="920" t="s">
        <v>573</v>
      </c>
      <c r="H7" s="920" t="s">
        <v>289</v>
      </c>
      <c r="I7" s="920" t="s">
        <v>374</v>
      </c>
      <c r="J7" s="920" t="s">
        <v>375</v>
      </c>
      <c r="K7" s="920" t="s">
        <v>575</v>
      </c>
      <c r="L7" s="923" t="s">
        <v>290</v>
      </c>
      <c r="M7" s="921" t="s">
        <v>376</v>
      </c>
    </row>
    <row r="8" spans="1:13" s="66" customFormat="1" ht="12.75">
      <c r="A8" s="908"/>
      <c r="B8" s="911"/>
      <c r="C8" s="911"/>
      <c r="D8" s="911"/>
      <c r="E8" s="911"/>
      <c r="F8" s="911"/>
      <c r="G8" s="911"/>
      <c r="H8" s="911"/>
      <c r="I8" s="911"/>
      <c r="J8" s="911"/>
      <c r="K8" s="911"/>
      <c r="L8" s="911"/>
      <c r="M8" s="914"/>
    </row>
    <row r="9" spans="1:13" s="66" customFormat="1" ht="12.75">
      <c r="A9" s="908"/>
      <c r="B9" s="911"/>
      <c r="C9" s="911"/>
      <c r="D9" s="911"/>
      <c r="E9" s="911"/>
      <c r="F9" s="911"/>
      <c r="G9" s="911"/>
      <c r="H9" s="911"/>
      <c r="I9" s="911"/>
      <c r="J9" s="911"/>
      <c r="K9" s="911"/>
      <c r="L9" s="911"/>
      <c r="M9" s="914"/>
    </row>
    <row r="10" spans="1:13" s="66" customFormat="1" ht="13.5" thickBot="1">
      <c r="A10" s="909"/>
      <c r="B10" s="912"/>
      <c r="C10" s="912"/>
      <c r="D10" s="912"/>
      <c r="E10" s="912"/>
      <c r="F10" s="912"/>
      <c r="G10" s="912"/>
      <c r="H10" s="912"/>
      <c r="I10" s="912"/>
      <c r="J10" s="912"/>
      <c r="K10" s="912"/>
      <c r="L10" s="912"/>
      <c r="M10" s="915"/>
    </row>
    <row r="11" spans="1:13" ht="12.75">
      <c r="A11" s="273">
        <v>2003</v>
      </c>
      <c r="B11" s="274">
        <v>14172.855451000001</v>
      </c>
      <c r="C11" s="274">
        <v>913.763375</v>
      </c>
      <c r="D11" s="274">
        <v>1182.055036</v>
      </c>
      <c r="E11" s="274">
        <v>1138.191611</v>
      </c>
      <c r="F11" s="274">
        <v>785.356295</v>
      </c>
      <c r="G11" s="274">
        <v>496.690526</v>
      </c>
      <c r="H11" s="274">
        <v>6436.17947</v>
      </c>
      <c r="I11" s="274">
        <v>1063.58409</v>
      </c>
      <c r="J11" s="274">
        <v>321.26463</v>
      </c>
      <c r="K11" s="274">
        <v>456.116067</v>
      </c>
      <c r="L11" s="274">
        <v>458.91</v>
      </c>
      <c r="M11" s="275">
        <v>920.744351</v>
      </c>
    </row>
    <row r="12" spans="1:13" ht="12.75">
      <c r="A12" s="273">
        <v>2004</v>
      </c>
      <c r="B12" s="274">
        <v>14109.044630999999</v>
      </c>
      <c r="C12" s="274">
        <v>983.251047</v>
      </c>
      <c r="D12" s="274">
        <v>1183.207371</v>
      </c>
      <c r="E12" s="274">
        <v>1079.007883</v>
      </c>
      <c r="F12" s="274">
        <v>780.291713</v>
      </c>
      <c r="G12" s="274">
        <v>494.664583</v>
      </c>
      <c r="H12" s="274">
        <v>6377.250083</v>
      </c>
      <c r="I12" s="274">
        <v>1037.088464</v>
      </c>
      <c r="J12" s="274">
        <v>322.870898</v>
      </c>
      <c r="K12" s="274">
        <v>451.013951</v>
      </c>
      <c r="L12" s="274">
        <v>472.648</v>
      </c>
      <c r="M12" s="275">
        <v>927.750638</v>
      </c>
    </row>
    <row r="13" spans="1:13" ht="12.75">
      <c r="A13" s="273">
        <v>2005</v>
      </c>
      <c r="B13" s="274">
        <v>13826.405857</v>
      </c>
      <c r="C13" s="274">
        <v>989.675719</v>
      </c>
      <c r="D13" s="274">
        <v>1174.440461</v>
      </c>
      <c r="E13" s="274">
        <v>939.93621</v>
      </c>
      <c r="F13" s="274">
        <v>641.962664</v>
      </c>
      <c r="G13" s="274">
        <v>487.771318</v>
      </c>
      <c r="H13" s="274">
        <v>6339.356016</v>
      </c>
      <c r="I13" s="274">
        <v>1038.307049</v>
      </c>
      <c r="J13" s="274">
        <v>327.713964</v>
      </c>
      <c r="K13" s="274">
        <v>403.449657</v>
      </c>
      <c r="L13" s="274">
        <v>542.002</v>
      </c>
      <c r="M13" s="275">
        <v>941.790799</v>
      </c>
    </row>
    <row r="14" spans="1:13" ht="12.75">
      <c r="A14" s="273">
        <v>2006</v>
      </c>
      <c r="B14" s="274">
        <v>13712.1</v>
      </c>
      <c r="C14" s="274">
        <v>983.1</v>
      </c>
      <c r="D14" s="274">
        <v>1158.2</v>
      </c>
      <c r="E14" s="274">
        <v>932.1</v>
      </c>
      <c r="F14" s="274">
        <v>617.9</v>
      </c>
      <c r="G14" s="274">
        <v>476.3</v>
      </c>
      <c r="H14" s="274">
        <v>6620.9</v>
      </c>
      <c r="I14" s="274">
        <v>1036.8</v>
      </c>
      <c r="J14" s="274">
        <v>330.6</v>
      </c>
      <c r="K14" s="274">
        <v>398.1</v>
      </c>
      <c r="L14" s="274">
        <v>246</v>
      </c>
      <c r="M14" s="275">
        <v>912.1</v>
      </c>
    </row>
    <row r="15" spans="1:13" ht="12.75">
      <c r="A15" s="273">
        <v>2007</v>
      </c>
      <c r="B15" s="274">
        <v>14024.9</v>
      </c>
      <c r="C15" s="274">
        <v>819.7</v>
      </c>
      <c r="D15" s="274">
        <v>1104.1</v>
      </c>
      <c r="E15" s="274">
        <v>1036.4</v>
      </c>
      <c r="F15" s="274">
        <v>603.7</v>
      </c>
      <c r="G15" s="274">
        <v>490.6</v>
      </c>
      <c r="H15" s="274">
        <v>7116.7</v>
      </c>
      <c r="I15" s="274">
        <v>1063.9</v>
      </c>
      <c r="J15" s="274">
        <v>331.4</v>
      </c>
      <c r="K15" s="274">
        <v>349.2</v>
      </c>
      <c r="L15" s="274">
        <v>226.5</v>
      </c>
      <c r="M15" s="275">
        <v>882.7</v>
      </c>
    </row>
    <row r="16" spans="1:13" ht="12.75">
      <c r="A16" s="273">
        <v>2008</v>
      </c>
      <c r="B16" s="274">
        <v>13501.9</v>
      </c>
      <c r="C16" s="274">
        <v>742.5</v>
      </c>
      <c r="D16" s="274">
        <v>1081.5</v>
      </c>
      <c r="E16" s="274">
        <v>769.1</v>
      </c>
      <c r="F16" s="274">
        <v>605.4</v>
      </c>
      <c r="G16" s="274">
        <v>469.3</v>
      </c>
      <c r="H16" s="274">
        <v>6902.7</v>
      </c>
      <c r="I16" s="274">
        <v>1067.5</v>
      </c>
      <c r="J16" s="274">
        <v>332.2</v>
      </c>
      <c r="K16" s="274">
        <v>359.2</v>
      </c>
      <c r="L16" s="274">
        <v>307.5</v>
      </c>
      <c r="M16" s="275">
        <v>865</v>
      </c>
    </row>
    <row r="17" spans="1:13" ht="12.75">
      <c r="A17" s="273">
        <v>2009</v>
      </c>
      <c r="B17" s="274">
        <v>13446.9</v>
      </c>
      <c r="C17" s="274">
        <v>730.1</v>
      </c>
      <c r="D17" s="274">
        <v>1075.4</v>
      </c>
      <c r="E17" s="274">
        <v>675.8</v>
      </c>
      <c r="F17" s="274">
        <v>526</v>
      </c>
      <c r="G17" s="274">
        <v>465.8</v>
      </c>
      <c r="H17" s="274">
        <v>7072.3</v>
      </c>
      <c r="I17" s="274">
        <v>1044.4</v>
      </c>
      <c r="J17" s="274">
        <v>332.5</v>
      </c>
      <c r="K17" s="274">
        <v>307.9</v>
      </c>
      <c r="L17" s="274">
        <v>333.1</v>
      </c>
      <c r="M17" s="275">
        <v>883.6</v>
      </c>
    </row>
    <row r="18" spans="1:13" ht="12.75">
      <c r="A18" s="273">
        <v>2010</v>
      </c>
      <c r="B18" s="274">
        <v>13642</v>
      </c>
      <c r="C18" s="274">
        <v>712.3</v>
      </c>
      <c r="D18" s="274">
        <v>998.6</v>
      </c>
      <c r="E18" s="274">
        <v>895.1</v>
      </c>
      <c r="F18" s="274">
        <v>531.6</v>
      </c>
      <c r="G18" s="274">
        <v>469.2</v>
      </c>
      <c r="H18" s="274">
        <v>7176.5</v>
      </c>
      <c r="I18" s="274">
        <v>1060.6</v>
      </c>
      <c r="J18" s="274">
        <v>332.8</v>
      </c>
      <c r="K18" s="274">
        <v>321.6</v>
      </c>
      <c r="L18" s="274">
        <v>268.2</v>
      </c>
      <c r="M18" s="275">
        <v>875.5</v>
      </c>
    </row>
    <row r="19" spans="1:13" ht="13.5" thickBot="1">
      <c r="A19" s="276">
        <v>2011</v>
      </c>
      <c r="B19" s="277">
        <v>13522.6</v>
      </c>
      <c r="C19" s="277">
        <v>707.5</v>
      </c>
      <c r="D19" s="277">
        <v>983.9</v>
      </c>
      <c r="E19" s="277">
        <v>833.3</v>
      </c>
      <c r="F19" s="277">
        <v>543.8</v>
      </c>
      <c r="G19" s="277">
        <v>468.4</v>
      </c>
      <c r="H19" s="277">
        <v>7146.5</v>
      </c>
      <c r="I19" s="277">
        <v>1040.1</v>
      </c>
      <c r="J19" s="277">
        <v>337.9</v>
      </c>
      <c r="K19" s="277">
        <v>324</v>
      </c>
      <c r="L19" s="277">
        <v>243.2</v>
      </c>
      <c r="M19" s="278">
        <v>894</v>
      </c>
    </row>
    <row r="20" spans="1:13" ht="12.75">
      <c r="A20" s="537" t="s">
        <v>291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0"/>
      <c r="M20" s="280"/>
    </row>
    <row r="21" spans="1:13" ht="12.75">
      <c r="A21" s="72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1:13" ht="12.75">
      <c r="A22" s="72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3" spans="1:13" ht="12.75">
      <c r="A23" s="72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1:13" ht="12.75">
      <c r="A24" s="72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1:13" ht="12.75">
      <c r="A25" s="72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</row>
    <row r="26" spans="1:13" ht="12.75">
      <c r="A26" s="72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</row>
    <row r="27" spans="1:13" ht="12.75">
      <c r="A27" s="72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</row>
    <row r="28" spans="1:13" ht="12.75">
      <c r="A28" s="72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13" ht="12.75">
      <c r="A29" s="72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ht="12.75">
      <c r="A30" s="65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7" ht="12.75">
      <c r="A37" s="65"/>
    </row>
    <row r="38" ht="12.75">
      <c r="A38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  <row r="47" ht="12.75">
      <c r="A47" s="65"/>
    </row>
    <row r="48" ht="12.75">
      <c r="A48" s="65"/>
    </row>
    <row r="49" ht="12.75">
      <c r="A49" s="65"/>
    </row>
    <row r="50" ht="12.75">
      <c r="A50" s="65"/>
    </row>
    <row r="51" ht="12.75">
      <c r="A51" s="65"/>
    </row>
    <row r="52" ht="12.75">
      <c r="A52" s="65"/>
    </row>
    <row r="53" ht="12.75">
      <c r="A53" s="65"/>
    </row>
    <row r="54" ht="12.75">
      <c r="A54" s="65"/>
    </row>
    <row r="55" ht="12.75">
      <c r="A55" s="65"/>
    </row>
    <row r="56" ht="12.75">
      <c r="A56" s="65"/>
    </row>
    <row r="57" ht="12.75">
      <c r="A57" s="65"/>
    </row>
    <row r="58" ht="12.75">
      <c r="A58" s="65"/>
    </row>
    <row r="59" ht="12.75">
      <c r="A59" s="65"/>
    </row>
    <row r="60" ht="12.75">
      <c r="A60" s="65"/>
    </row>
    <row r="61" ht="12.75">
      <c r="A61" s="65"/>
    </row>
    <row r="62" ht="12.75">
      <c r="A62" s="65"/>
    </row>
    <row r="63" ht="12.75">
      <c r="A63" s="65"/>
    </row>
    <row r="64" ht="12.75">
      <c r="A64" s="65"/>
    </row>
    <row r="65" ht="12.75">
      <c r="A65" s="65"/>
    </row>
    <row r="66" ht="12.75">
      <c r="A66" s="65"/>
    </row>
    <row r="67" ht="12.75">
      <c r="A67" s="65"/>
    </row>
    <row r="68" ht="12.75">
      <c r="A68" s="65"/>
    </row>
    <row r="69" ht="12.75">
      <c r="A69" s="65"/>
    </row>
    <row r="70" ht="12.75">
      <c r="A70" s="65"/>
    </row>
    <row r="71" ht="12.75">
      <c r="A71" s="65"/>
    </row>
    <row r="72" ht="12.75">
      <c r="A72" s="65"/>
    </row>
    <row r="73" ht="12.75">
      <c r="A73" s="65"/>
    </row>
    <row r="74" ht="12.75">
      <c r="A74" s="65"/>
    </row>
    <row r="75" ht="12.75">
      <c r="A75" s="65"/>
    </row>
    <row r="76" ht="12.75">
      <c r="A76" s="65"/>
    </row>
    <row r="77" ht="12.75">
      <c r="A77" s="65"/>
    </row>
  </sheetData>
  <mergeCells count="17">
    <mergeCell ref="I7:I10"/>
    <mergeCell ref="J7:J10"/>
    <mergeCell ref="K7:K10"/>
    <mergeCell ref="M7:M10"/>
    <mergeCell ref="L7:L10"/>
    <mergeCell ref="E7:E10"/>
    <mergeCell ref="F7:F10"/>
    <mergeCell ref="G7:G10"/>
    <mergeCell ref="H7:H10"/>
    <mergeCell ref="B7:B10"/>
    <mergeCell ref="A7:A10"/>
    <mergeCell ref="C7:C10"/>
    <mergeCell ref="D7:D10"/>
    <mergeCell ref="A4:M4"/>
    <mergeCell ref="A5:M5"/>
    <mergeCell ref="A1:M1"/>
    <mergeCell ref="A3:M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73"/>
  <sheetViews>
    <sheetView view="pageBreakPreview" zoomScale="75" zoomScaleNormal="75" zoomScaleSheetLayoutView="75" workbookViewId="0" topLeftCell="A1">
      <selection activeCell="A3" sqref="A3:H3"/>
    </sheetView>
  </sheetViews>
  <sheetFormatPr defaultColWidth="11.421875" defaultRowHeight="12.75"/>
  <cols>
    <col min="1" max="1" width="14.7109375" style="63" customWidth="1"/>
    <col min="2" max="8" width="16.7109375" style="63" customWidth="1"/>
    <col min="9" max="9" width="15.00390625" style="63" customWidth="1"/>
    <col min="10" max="16384" width="11.421875" style="63" customWidth="1"/>
  </cols>
  <sheetData>
    <row r="1" spans="1:8" ht="18">
      <c r="A1" s="924" t="s">
        <v>534</v>
      </c>
      <c r="B1" s="924"/>
      <c r="C1" s="924"/>
      <c r="D1" s="924"/>
      <c r="E1" s="924"/>
      <c r="F1" s="924"/>
      <c r="G1" s="924"/>
      <c r="H1" s="924"/>
    </row>
    <row r="3" spans="1:8" ht="15">
      <c r="A3" s="916" t="s">
        <v>660</v>
      </c>
      <c r="B3" s="916"/>
      <c r="C3" s="916"/>
      <c r="D3" s="916"/>
      <c r="E3" s="916"/>
      <c r="F3" s="916"/>
      <c r="G3" s="916"/>
      <c r="H3" s="916"/>
    </row>
    <row r="4" spans="1:8" ht="15">
      <c r="A4" s="916" t="s">
        <v>280</v>
      </c>
      <c r="B4" s="916"/>
      <c r="C4" s="916"/>
      <c r="D4" s="916"/>
      <c r="E4" s="916"/>
      <c r="F4" s="916"/>
      <c r="G4" s="916"/>
      <c r="H4" s="916"/>
    </row>
    <row r="5" spans="1:8" ht="15">
      <c r="A5" s="916" t="s">
        <v>565</v>
      </c>
      <c r="B5" s="916"/>
      <c r="C5" s="916"/>
      <c r="D5" s="916"/>
      <c r="E5" s="916"/>
      <c r="F5" s="916"/>
      <c r="G5" s="916"/>
      <c r="H5" s="916"/>
    </row>
    <row r="6" spans="1:8" ht="13.5" thickBot="1">
      <c r="A6" s="281"/>
      <c r="B6" s="281"/>
      <c r="C6" s="281"/>
      <c r="D6" s="281"/>
      <c r="E6" s="281"/>
      <c r="F6" s="281"/>
      <c r="G6" s="281"/>
      <c r="H6" s="281"/>
    </row>
    <row r="7" spans="1:8" s="64" customFormat="1" ht="12.75">
      <c r="A7" s="907" t="s">
        <v>80</v>
      </c>
      <c r="B7" s="910" t="s">
        <v>293</v>
      </c>
      <c r="C7" s="910" t="s">
        <v>577</v>
      </c>
      <c r="D7" s="910" t="s">
        <v>578</v>
      </c>
      <c r="E7" s="910" t="s">
        <v>294</v>
      </c>
      <c r="F7" s="910" t="s">
        <v>579</v>
      </c>
      <c r="G7" s="910" t="s">
        <v>580</v>
      </c>
      <c r="H7" s="913" t="s">
        <v>581</v>
      </c>
    </row>
    <row r="8" spans="1:8" s="64" customFormat="1" ht="12.75">
      <c r="A8" s="908"/>
      <c r="B8" s="911"/>
      <c r="C8" s="911"/>
      <c r="D8" s="911"/>
      <c r="E8" s="911"/>
      <c r="F8" s="911"/>
      <c r="G8" s="911"/>
      <c r="H8" s="914"/>
    </row>
    <row r="9" spans="1:8" s="64" customFormat="1" ht="13.5" thickBot="1">
      <c r="A9" s="909"/>
      <c r="B9" s="912"/>
      <c r="C9" s="912"/>
      <c r="D9" s="912"/>
      <c r="E9" s="912"/>
      <c r="F9" s="912"/>
      <c r="G9" s="912"/>
      <c r="H9" s="915"/>
    </row>
    <row r="10" spans="1:10" s="64" customFormat="1" ht="12.75">
      <c r="A10" s="273">
        <v>2003</v>
      </c>
      <c r="B10" s="274">
        <v>42155.48</v>
      </c>
      <c r="C10" s="274">
        <v>14846.830999999998</v>
      </c>
      <c r="D10" s="274">
        <v>27308.648999999998</v>
      </c>
      <c r="E10" s="274">
        <v>3358.6</v>
      </c>
      <c r="F10" s="274">
        <v>2529.8</v>
      </c>
      <c r="G10" s="274">
        <v>155.9</v>
      </c>
      <c r="H10" s="275">
        <v>26323.948999999997</v>
      </c>
      <c r="I10" s="66"/>
      <c r="J10" s="66"/>
    </row>
    <row r="11" spans="1:10" ht="12.75">
      <c r="A11" s="273">
        <v>2004</v>
      </c>
      <c r="B11" s="274">
        <v>41623.58</v>
      </c>
      <c r="C11" s="274">
        <v>15091.671000000002</v>
      </c>
      <c r="D11" s="274">
        <v>26531.909</v>
      </c>
      <c r="E11" s="274">
        <v>3511.2</v>
      </c>
      <c r="F11" s="274">
        <v>2567.9</v>
      </c>
      <c r="G11" s="274">
        <v>165.8</v>
      </c>
      <c r="H11" s="275">
        <v>25422.809</v>
      </c>
      <c r="I11" s="68"/>
      <c r="J11" s="66"/>
    </row>
    <row r="12" spans="1:10" ht="12.75">
      <c r="A12" s="273">
        <v>2005</v>
      </c>
      <c r="B12" s="274">
        <v>39599.244</v>
      </c>
      <c r="C12" s="274">
        <v>15062.165</v>
      </c>
      <c r="D12" s="274">
        <v>24537.078999999998</v>
      </c>
      <c r="E12" s="274">
        <v>3649.991</v>
      </c>
      <c r="F12" s="274">
        <v>2358.146</v>
      </c>
      <c r="G12" s="274">
        <v>171.351</v>
      </c>
      <c r="H12" s="275">
        <v>23073.982999999997</v>
      </c>
      <c r="I12" s="68"/>
      <c r="J12" s="66"/>
    </row>
    <row r="13" spans="1:10" ht="12.75">
      <c r="A13" s="273">
        <v>2006</v>
      </c>
      <c r="B13" s="274">
        <v>37175.9</v>
      </c>
      <c r="C13" s="274">
        <v>15598.3</v>
      </c>
      <c r="D13" s="274">
        <v>21577.6</v>
      </c>
      <c r="E13" s="274">
        <v>3764.9</v>
      </c>
      <c r="F13" s="274">
        <v>5230.3</v>
      </c>
      <c r="G13" s="274">
        <v>179.5</v>
      </c>
      <c r="H13" s="275">
        <v>22863.5</v>
      </c>
      <c r="I13" s="68"/>
      <c r="J13" s="66"/>
    </row>
    <row r="14" spans="1:10" ht="12.75">
      <c r="A14" s="273">
        <v>2007</v>
      </c>
      <c r="B14" s="274">
        <v>42489.7</v>
      </c>
      <c r="C14" s="274">
        <v>17320.3</v>
      </c>
      <c r="D14" s="274">
        <v>25169.4</v>
      </c>
      <c r="E14" s="274">
        <v>4634.4</v>
      </c>
      <c r="F14" s="274">
        <v>5808.5</v>
      </c>
      <c r="G14" s="274">
        <v>193.6</v>
      </c>
      <c r="H14" s="275">
        <v>26149.9</v>
      </c>
      <c r="I14" s="68"/>
      <c r="J14" s="66"/>
    </row>
    <row r="15" spans="1:10" ht="12.75">
      <c r="A15" s="273">
        <v>2008</v>
      </c>
      <c r="B15" s="274">
        <v>41589.3</v>
      </c>
      <c r="C15" s="274">
        <v>18741.8</v>
      </c>
      <c r="D15" s="274">
        <v>22847.5</v>
      </c>
      <c r="E15" s="274">
        <v>4820</v>
      </c>
      <c r="F15" s="274">
        <v>5223.8</v>
      </c>
      <c r="G15" s="274">
        <v>219.7</v>
      </c>
      <c r="H15" s="275">
        <v>23031.6</v>
      </c>
      <c r="I15" s="68"/>
      <c r="J15" s="66"/>
    </row>
    <row r="16" spans="1:10" ht="12.75">
      <c r="A16" s="273">
        <v>2009</v>
      </c>
      <c r="B16" s="274">
        <v>37945.8</v>
      </c>
      <c r="C16" s="274">
        <v>16992.3</v>
      </c>
      <c r="D16" s="274">
        <v>20953.5</v>
      </c>
      <c r="E16" s="274">
        <v>4794.1</v>
      </c>
      <c r="F16" s="274">
        <v>5189.3</v>
      </c>
      <c r="G16" s="274">
        <v>247.7</v>
      </c>
      <c r="H16" s="275">
        <v>21101</v>
      </c>
      <c r="I16" s="68"/>
      <c r="J16" s="66"/>
    </row>
    <row r="17" spans="1:10" ht="12.75">
      <c r="A17" s="273">
        <v>2010</v>
      </c>
      <c r="B17" s="274">
        <v>40371.2</v>
      </c>
      <c r="C17" s="274">
        <v>18005.1</v>
      </c>
      <c r="D17" s="274">
        <v>22366.1</v>
      </c>
      <c r="E17" s="274">
        <v>4758.3</v>
      </c>
      <c r="F17" s="274">
        <v>6081.1</v>
      </c>
      <c r="G17" s="274">
        <v>255.7</v>
      </c>
      <c r="H17" s="275">
        <v>23433.2</v>
      </c>
      <c r="I17" s="68"/>
      <c r="J17" s="66"/>
    </row>
    <row r="18" spans="1:10" ht="12.75">
      <c r="A18" s="273">
        <v>2011</v>
      </c>
      <c r="B18" s="274">
        <v>40963.7</v>
      </c>
      <c r="C18" s="274">
        <v>19714.8</v>
      </c>
      <c r="D18" s="274">
        <v>21248.9</v>
      </c>
      <c r="E18" s="274">
        <v>4699.9</v>
      </c>
      <c r="F18" s="274">
        <v>5934.3</v>
      </c>
      <c r="G18" s="274">
        <v>264.1</v>
      </c>
      <c r="H18" s="275">
        <v>22219.2</v>
      </c>
      <c r="I18" s="68"/>
      <c r="J18" s="66"/>
    </row>
    <row r="19" spans="1:10" ht="12.75">
      <c r="A19" s="273" t="s">
        <v>852</v>
      </c>
      <c r="B19" s="274">
        <v>42190.9</v>
      </c>
      <c r="C19" s="274">
        <v>20665.1</v>
      </c>
      <c r="D19" s="274">
        <v>21525.8</v>
      </c>
      <c r="E19" s="274">
        <v>4717.5</v>
      </c>
      <c r="F19" s="274">
        <v>6065.9</v>
      </c>
      <c r="G19" s="274">
        <v>285.2</v>
      </c>
      <c r="H19" s="275">
        <v>22589</v>
      </c>
      <c r="I19" s="68"/>
      <c r="J19" s="66"/>
    </row>
    <row r="20" spans="1:10" ht="13.5" thickBot="1">
      <c r="A20" s="276" t="s">
        <v>853</v>
      </c>
      <c r="B20" s="277">
        <v>44271.4</v>
      </c>
      <c r="C20" s="277">
        <v>20959.6</v>
      </c>
      <c r="D20" s="277">
        <v>23311.8</v>
      </c>
      <c r="E20" s="277">
        <v>4829.1</v>
      </c>
      <c r="F20" s="277">
        <v>6135.9</v>
      </c>
      <c r="G20" s="277">
        <v>297.9</v>
      </c>
      <c r="H20" s="278">
        <v>24320.7</v>
      </c>
      <c r="I20" s="68"/>
      <c r="J20" s="66"/>
    </row>
    <row r="21" spans="1:11" ht="12.75">
      <c r="A21" s="279" t="s">
        <v>291</v>
      </c>
      <c r="B21" s="285"/>
      <c r="C21" s="285"/>
      <c r="D21" s="285"/>
      <c r="E21" s="285"/>
      <c r="F21" s="285"/>
      <c r="G21" s="285"/>
      <c r="H21" s="285"/>
      <c r="K21" s="70"/>
    </row>
    <row r="22" spans="1:10" ht="12.75">
      <c r="A22" s="65" t="s">
        <v>282</v>
      </c>
      <c r="B22" s="66"/>
      <c r="C22" s="66"/>
      <c r="D22" s="66"/>
      <c r="E22" s="66"/>
      <c r="F22" s="66"/>
      <c r="G22" s="66"/>
      <c r="H22" s="66"/>
      <c r="I22" s="66"/>
      <c r="J22" s="66"/>
    </row>
    <row r="23" spans="1:10" ht="12.75">
      <c r="A23" s="65" t="s">
        <v>283</v>
      </c>
      <c r="B23" s="66"/>
      <c r="C23" s="66"/>
      <c r="D23" s="66"/>
      <c r="E23" s="66"/>
      <c r="F23" s="66"/>
      <c r="G23" s="66"/>
      <c r="H23" s="66"/>
      <c r="I23" s="66"/>
      <c r="J23" s="66"/>
    </row>
    <row r="24" spans="8:10" ht="12.75">
      <c r="H24" s="66"/>
      <c r="I24" s="66"/>
      <c r="J24" s="66"/>
    </row>
    <row r="25" spans="1:10" ht="12.75">
      <c r="A25" s="65"/>
      <c r="B25" s="66"/>
      <c r="C25" s="66"/>
      <c r="D25" s="66"/>
      <c r="E25" s="66"/>
      <c r="F25" s="66"/>
      <c r="G25" s="66"/>
      <c r="H25" s="66"/>
      <c r="I25" s="66"/>
      <c r="J25" s="66"/>
    </row>
    <row r="26" spans="1:10" ht="12.75">
      <c r="A26" s="65"/>
      <c r="B26" s="66"/>
      <c r="C26" s="66"/>
      <c r="D26" s="66"/>
      <c r="E26" s="66"/>
      <c r="F26" s="66"/>
      <c r="G26" s="66"/>
      <c r="H26" s="66"/>
      <c r="I26" s="66"/>
      <c r="J26" s="66"/>
    </row>
    <row r="27" spans="1:10" ht="12.75">
      <c r="A27" s="65"/>
      <c r="B27" s="66"/>
      <c r="C27" s="66"/>
      <c r="D27" s="73"/>
      <c r="E27" s="66"/>
      <c r="F27" s="73"/>
      <c r="G27" s="66"/>
      <c r="H27" s="66"/>
      <c r="I27" s="66"/>
      <c r="J27" s="66"/>
    </row>
    <row r="28" spans="1:10" ht="12.75">
      <c r="A28" s="65"/>
      <c r="B28" s="66"/>
      <c r="C28" s="66"/>
      <c r="D28" s="66"/>
      <c r="E28" s="66"/>
      <c r="F28" s="66"/>
      <c r="G28" s="66"/>
      <c r="H28" s="66"/>
      <c r="I28" s="66"/>
      <c r="J28" s="66"/>
    </row>
    <row r="29" spans="1:10" ht="12.75">
      <c r="A29" s="65"/>
      <c r="B29" s="66"/>
      <c r="C29" s="66"/>
      <c r="D29" s="66"/>
      <c r="E29" s="66"/>
      <c r="F29" s="66"/>
      <c r="G29" s="66"/>
      <c r="H29" s="66"/>
      <c r="I29" s="66"/>
      <c r="J29" s="66"/>
    </row>
    <row r="30" spans="1:10" ht="12.75">
      <c r="A30" s="65"/>
      <c r="B30" s="66"/>
      <c r="C30" s="66"/>
      <c r="D30" s="66"/>
      <c r="E30" s="66"/>
      <c r="F30" s="66"/>
      <c r="G30" s="66"/>
      <c r="H30" s="66"/>
      <c r="I30" s="66"/>
      <c r="J30" s="66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7" ht="12.75">
      <c r="A37" s="65"/>
    </row>
    <row r="38" ht="12.75">
      <c r="A38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  <row r="47" ht="12.75">
      <c r="A47" s="65"/>
    </row>
    <row r="48" ht="12.75">
      <c r="A48" s="65"/>
    </row>
    <row r="49" ht="12.75">
      <c r="A49" s="65"/>
    </row>
    <row r="50" ht="12.75">
      <c r="A50" s="65"/>
    </row>
    <row r="51" ht="12.75">
      <c r="A51" s="65"/>
    </row>
    <row r="52" ht="12.75">
      <c r="A52" s="65"/>
    </row>
    <row r="53" ht="12.75">
      <c r="A53" s="65"/>
    </row>
    <row r="54" ht="12.75">
      <c r="A54" s="65"/>
    </row>
    <row r="55" ht="12.75">
      <c r="A55" s="65"/>
    </row>
    <row r="56" ht="12.75">
      <c r="A56" s="65"/>
    </row>
    <row r="57" ht="12.75">
      <c r="A57" s="65"/>
    </row>
    <row r="58" ht="12.75">
      <c r="A58" s="65"/>
    </row>
    <row r="59" ht="12.75">
      <c r="A59" s="65"/>
    </row>
    <row r="60" ht="12.75">
      <c r="A60" s="65"/>
    </row>
    <row r="61" ht="12.75">
      <c r="A61" s="65"/>
    </row>
    <row r="62" ht="12.75">
      <c r="A62" s="65"/>
    </row>
    <row r="63" ht="12.75">
      <c r="A63" s="65"/>
    </row>
    <row r="64" ht="12.75">
      <c r="A64" s="65"/>
    </row>
    <row r="65" ht="12.75">
      <c r="A65" s="65"/>
    </row>
    <row r="66" ht="12.75">
      <c r="A66" s="65"/>
    </row>
    <row r="67" ht="12.75">
      <c r="A67" s="65"/>
    </row>
    <row r="68" ht="12.75">
      <c r="A68" s="65"/>
    </row>
    <row r="69" ht="12.75">
      <c r="A69" s="65"/>
    </row>
    <row r="70" ht="12.75">
      <c r="A70" s="65"/>
    </row>
    <row r="71" ht="12.75">
      <c r="A71" s="65"/>
    </row>
    <row r="72" ht="12.75">
      <c r="A72" s="65"/>
    </row>
    <row r="73" ht="12.75">
      <c r="A73" s="65"/>
    </row>
  </sheetData>
  <mergeCells count="12">
    <mergeCell ref="A3:H3"/>
    <mergeCell ref="A4:H4"/>
    <mergeCell ref="A5:H5"/>
    <mergeCell ref="A1:H1"/>
    <mergeCell ref="A7:A9"/>
    <mergeCell ref="B7:B9"/>
    <mergeCell ref="C7:C9"/>
    <mergeCell ref="D7:D9"/>
    <mergeCell ref="E7:E9"/>
    <mergeCell ref="F7:F9"/>
    <mergeCell ref="G7:G9"/>
    <mergeCell ref="H7:H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K30"/>
  <sheetViews>
    <sheetView showGridLines="0" view="pageBreakPreview" zoomScale="75" zoomScaleNormal="75" zoomScaleSheetLayoutView="75" workbookViewId="0" topLeftCell="A1">
      <selection activeCell="A90" sqref="A90"/>
    </sheetView>
  </sheetViews>
  <sheetFormatPr defaultColWidth="12.57421875" defaultRowHeight="12.75"/>
  <cols>
    <col min="1" max="1" width="32.7109375" style="14" customWidth="1"/>
    <col min="2" max="11" width="9.7109375" style="14" customWidth="1"/>
    <col min="12" max="12" width="8.8515625" style="14" customWidth="1"/>
    <col min="13" max="16384" width="19.140625" style="14" customWidth="1"/>
  </cols>
  <sheetData>
    <row r="1" spans="1:11" ht="18">
      <c r="A1" s="839" t="s">
        <v>533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</row>
    <row r="2" spans="1:3" ht="12.75" customHeight="1">
      <c r="A2" s="20"/>
      <c r="B2" s="20"/>
      <c r="C2" s="20"/>
    </row>
    <row r="3" spans="1:11" s="780" customFormat="1" ht="27.75" customHeight="1">
      <c r="A3" s="838" t="s">
        <v>638</v>
      </c>
      <c r="B3" s="838"/>
      <c r="C3" s="838"/>
      <c r="D3" s="838"/>
      <c r="E3" s="838"/>
      <c r="F3" s="838"/>
      <c r="G3" s="838"/>
      <c r="H3" s="838"/>
      <c r="I3" s="838"/>
      <c r="J3" s="838"/>
      <c r="K3" s="838"/>
    </row>
    <row r="4" spans="1:11" ht="13.5" thickBo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ht="29.25" customHeight="1" thickBot="1">
      <c r="A5" s="781" t="s">
        <v>103</v>
      </c>
      <c r="B5" s="782">
        <v>2004</v>
      </c>
      <c r="C5" s="782">
        <v>2005</v>
      </c>
      <c r="D5" s="782">
        <v>2006</v>
      </c>
      <c r="E5" s="782">
        <v>2007</v>
      </c>
      <c r="F5" s="782">
        <v>2008</v>
      </c>
      <c r="G5" s="782">
        <v>2009</v>
      </c>
      <c r="H5" s="782">
        <v>2010</v>
      </c>
      <c r="I5" s="783">
        <v>2011</v>
      </c>
      <c r="J5" s="783">
        <v>2012</v>
      </c>
      <c r="K5" s="783">
        <v>2013</v>
      </c>
    </row>
    <row r="6" spans="1:11" s="18" customFormat="1" ht="24.75" customHeight="1">
      <c r="A6" s="166" t="s">
        <v>158</v>
      </c>
      <c r="B6" s="167"/>
      <c r="C6" s="167"/>
      <c r="D6" s="167"/>
      <c r="E6" s="167"/>
      <c r="F6" s="167"/>
      <c r="G6" s="167"/>
      <c r="H6" s="167"/>
      <c r="I6" s="168"/>
      <c r="J6" s="168"/>
      <c r="K6" s="168"/>
    </row>
    <row r="7" spans="1:11" s="18" customFormat="1" ht="12.75">
      <c r="A7" s="169"/>
      <c r="B7" s="156"/>
      <c r="C7" s="156"/>
      <c r="D7" s="156"/>
      <c r="E7" s="156"/>
      <c r="F7" s="156"/>
      <c r="G7" s="156"/>
      <c r="H7" s="156"/>
      <c r="I7" s="157"/>
      <c r="J7" s="157"/>
      <c r="K7" s="157"/>
    </row>
    <row r="8" spans="1:11" ht="12.75">
      <c r="A8" s="170" t="s">
        <v>104</v>
      </c>
      <c r="B8" s="156">
        <v>35.06</v>
      </c>
      <c r="C8" s="156">
        <v>35.97</v>
      </c>
      <c r="D8" s="156">
        <v>36.83</v>
      </c>
      <c r="E8" s="156">
        <v>37.08</v>
      </c>
      <c r="F8" s="156">
        <v>38.99</v>
      </c>
      <c r="G8" s="156">
        <v>40.76</v>
      </c>
      <c r="H8" s="156">
        <v>42</v>
      </c>
      <c r="I8" s="157">
        <v>43.53</v>
      </c>
      <c r="J8" s="157">
        <v>43.08</v>
      </c>
      <c r="K8" s="157">
        <v>42.92</v>
      </c>
    </row>
    <row r="9" spans="1:11" ht="12.75">
      <c r="A9" s="170" t="s">
        <v>105</v>
      </c>
      <c r="B9" s="156">
        <v>32.23</v>
      </c>
      <c r="C9" s="156">
        <v>33.18</v>
      </c>
      <c r="D9" s="156">
        <v>33.69</v>
      </c>
      <c r="E9" s="156">
        <v>34.25</v>
      </c>
      <c r="F9" s="156">
        <v>35.57</v>
      </c>
      <c r="G9" s="156">
        <v>37.57</v>
      </c>
      <c r="H9" s="156">
        <v>39.29</v>
      </c>
      <c r="I9" s="157">
        <v>40.32</v>
      </c>
      <c r="J9" s="157">
        <v>40.07</v>
      </c>
      <c r="K9" s="157">
        <v>40.73</v>
      </c>
    </row>
    <row r="10" spans="1:11" ht="12.75">
      <c r="A10" s="170" t="s">
        <v>106</v>
      </c>
      <c r="B10" s="156">
        <v>31.28</v>
      </c>
      <c r="C10" s="156">
        <v>32.33</v>
      </c>
      <c r="D10" s="156">
        <v>32.78</v>
      </c>
      <c r="E10" s="156">
        <v>34.46</v>
      </c>
      <c r="F10" s="156">
        <v>36.42</v>
      </c>
      <c r="G10" s="156">
        <v>38.35</v>
      </c>
      <c r="H10" s="156">
        <v>39.8</v>
      </c>
      <c r="I10" s="157">
        <v>41</v>
      </c>
      <c r="J10" s="157">
        <v>41.14</v>
      </c>
      <c r="K10" s="157">
        <v>41.46</v>
      </c>
    </row>
    <row r="11" spans="1:11" ht="12.75">
      <c r="A11" s="170" t="s">
        <v>107</v>
      </c>
      <c r="B11" s="156">
        <v>29.83</v>
      </c>
      <c r="C11" s="156">
        <v>30.98</v>
      </c>
      <c r="D11" s="156">
        <v>31.93</v>
      </c>
      <c r="E11" s="156">
        <v>33.41</v>
      </c>
      <c r="F11" s="156">
        <v>34.65</v>
      </c>
      <c r="G11" s="156">
        <v>36.75</v>
      </c>
      <c r="H11" s="156">
        <v>37.65</v>
      </c>
      <c r="I11" s="157">
        <v>38.5</v>
      </c>
      <c r="J11" s="157">
        <v>38.92</v>
      </c>
      <c r="K11" s="157">
        <v>39.26</v>
      </c>
    </row>
    <row r="12" spans="1:11" ht="12.75">
      <c r="A12" s="170" t="s">
        <v>108</v>
      </c>
      <c r="B12" s="156">
        <v>30.48</v>
      </c>
      <c r="C12" s="156">
        <v>35.08</v>
      </c>
      <c r="D12" s="156">
        <v>35.8</v>
      </c>
      <c r="E12" s="156">
        <v>37.62</v>
      </c>
      <c r="F12" s="156">
        <v>39.96</v>
      </c>
      <c r="G12" s="156">
        <v>40.77</v>
      </c>
      <c r="H12" s="156">
        <v>41.36</v>
      </c>
      <c r="I12" s="157">
        <v>42.37</v>
      </c>
      <c r="J12" s="157">
        <v>42.24</v>
      </c>
      <c r="K12" s="157">
        <v>42.63</v>
      </c>
    </row>
    <row r="13" spans="1:11" ht="12.75">
      <c r="A13" s="170" t="s">
        <v>109</v>
      </c>
      <c r="B13" s="156">
        <v>30.63</v>
      </c>
      <c r="C13" s="156">
        <v>33.4</v>
      </c>
      <c r="D13" s="156">
        <v>34.19</v>
      </c>
      <c r="E13" s="156">
        <v>35.49</v>
      </c>
      <c r="F13" s="156">
        <v>37.74</v>
      </c>
      <c r="G13" s="156">
        <v>39.27</v>
      </c>
      <c r="H13" s="156">
        <v>40.08</v>
      </c>
      <c r="I13" s="157">
        <v>40.84</v>
      </c>
      <c r="J13" s="157">
        <v>41.51</v>
      </c>
      <c r="K13" s="157">
        <v>42.05</v>
      </c>
    </row>
    <row r="14" spans="1:11" ht="12.75">
      <c r="A14" s="170" t="s">
        <v>110</v>
      </c>
      <c r="B14" s="156">
        <v>31.94</v>
      </c>
      <c r="C14" s="156">
        <v>31.66</v>
      </c>
      <c r="D14" s="156">
        <v>31.51</v>
      </c>
      <c r="E14" s="156">
        <v>31.55</v>
      </c>
      <c r="F14" s="156">
        <v>33.55</v>
      </c>
      <c r="G14" s="156">
        <v>34.64</v>
      </c>
      <c r="H14" s="156">
        <v>35.5</v>
      </c>
      <c r="I14" s="157">
        <v>36.64</v>
      </c>
      <c r="J14" s="157">
        <v>36.05</v>
      </c>
      <c r="K14" s="157">
        <v>36.13</v>
      </c>
    </row>
    <row r="15" spans="1:11" ht="12.75">
      <c r="A15" s="170"/>
      <c r="B15" s="156"/>
      <c r="C15" s="156"/>
      <c r="D15" s="156"/>
      <c r="E15" s="156"/>
      <c r="F15" s="156"/>
      <c r="G15" s="156"/>
      <c r="H15" s="156"/>
      <c r="I15" s="157"/>
      <c r="J15" s="157"/>
      <c r="K15" s="157"/>
    </row>
    <row r="16" spans="1:11" s="18" customFormat="1" ht="12.75">
      <c r="A16" s="169" t="s">
        <v>159</v>
      </c>
      <c r="B16" s="156"/>
      <c r="C16" s="156"/>
      <c r="D16" s="156"/>
      <c r="E16" s="156"/>
      <c r="F16" s="156"/>
      <c r="G16" s="156"/>
      <c r="H16" s="156"/>
      <c r="I16" s="157"/>
      <c r="J16" s="157"/>
      <c r="K16" s="157"/>
    </row>
    <row r="17" spans="1:11" s="18" customFormat="1" ht="12.75">
      <c r="A17" s="169"/>
      <c r="B17" s="156"/>
      <c r="C17" s="156"/>
      <c r="D17" s="156"/>
      <c r="E17" s="156"/>
      <c r="F17" s="156"/>
      <c r="G17" s="156"/>
      <c r="H17" s="156"/>
      <c r="I17" s="157"/>
      <c r="J17" s="157"/>
      <c r="K17" s="157"/>
    </row>
    <row r="18" spans="1:11" ht="12.75">
      <c r="A18" s="170" t="s">
        <v>111</v>
      </c>
      <c r="B18" s="156">
        <v>39.58</v>
      </c>
      <c r="C18" s="156">
        <v>40.84</v>
      </c>
      <c r="D18" s="156">
        <v>41.99</v>
      </c>
      <c r="E18" s="156">
        <v>43.3</v>
      </c>
      <c r="F18" s="156">
        <v>45.04</v>
      </c>
      <c r="G18" s="156">
        <v>46.38</v>
      </c>
      <c r="H18" s="156">
        <v>47.33</v>
      </c>
      <c r="I18" s="157">
        <v>47.81</v>
      </c>
      <c r="J18" s="157">
        <v>48.02</v>
      </c>
      <c r="K18" s="157">
        <v>47.33</v>
      </c>
    </row>
    <row r="19" spans="1:11" ht="12.75">
      <c r="A19" s="170" t="s">
        <v>112</v>
      </c>
      <c r="B19" s="156">
        <v>39.42</v>
      </c>
      <c r="C19" s="156">
        <v>41.72</v>
      </c>
      <c r="D19" s="156">
        <v>44.35</v>
      </c>
      <c r="E19" s="156">
        <v>45.38</v>
      </c>
      <c r="F19" s="156">
        <v>46.05</v>
      </c>
      <c r="G19" s="156">
        <v>47.85</v>
      </c>
      <c r="H19" s="156">
        <v>49.14</v>
      </c>
      <c r="I19" s="157">
        <v>49.1</v>
      </c>
      <c r="J19" s="157">
        <v>49.34</v>
      </c>
      <c r="K19" s="157">
        <v>49</v>
      </c>
    </row>
    <row r="20" spans="1:11" ht="12.75">
      <c r="A20" s="170" t="s">
        <v>113</v>
      </c>
      <c r="B20" s="156">
        <v>37.05</v>
      </c>
      <c r="C20" s="156">
        <v>39.06</v>
      </c>
      <c r="D20" s="156">
        <v>40.6</v>
      </c>
      <c r="E20" s="156">
        <v>42.32</v>
      </c>
      <c r="F20" s="156">
        <v>44.07</v>
      </c>
      <c r="G20" s="156">
        <v>45.48</v>
      </c>
      <c r="H20" s="156">
        <v>47.01</v>
      </c>
      <c r="I20" s="157">
        <v>47.5</v>
      </c>
      <c r="J20" s="157">
        <v>48.58</v>
      </c>
      <c r="K20" s="157">
        <v>47.98</v>
      </c>
    </row>
    <row r="21" spans="1:11" ht="12.75">
      <c r="A21" s="170" t="s">
        <v>114</v>
      </c>
      <c r="B21" s="156">
        <v>38.65</v>
      </c>
      <c r="C21" s="156">
        <v>40.8</v>
      </c>
      <c r="D21" s="156">
        <v>43.15</v>
      </c>
      <c r="E21" s="156">
        <v>45.01</v>
      </c>
      <c r="F21" s="156">
        <v>47.43</v>
      </c>
      <c r="G21" s="156">
        <v>45.66</v>
      </c>
      <c r="H21" s="156">
        <v>47.08</v>
      </c>
      <c r="I21" s="157">
        <v>48.23</v>
      </c>
      <c r="J21" s="157">
        <v>48.18</v>
      </c>
      <c r="K21" s="157">
        <v>48.11</v>
      </c>
    </row>
    <row r="22" spans="1:11" ht="12.75">
      <c r="A22" s="170" t="s">
        <v>115</v>
      </c>
      <c r="B22" s="156">
        <v>47.22</v>
      </c>
      <c r="C22" s="156">
        <v>48.34</v>
      </c>
      <c r="D22" s="156">
        <v>50.16</v>
      </c>
      <c r="E22" s="156">
        <v>54.61</v>
      </c>
      <c r="F22" s="156">
        <v>55.35</v>
      </c>
      <c r="G22" s="156">
        <v>57.19</v>
      </c>
      <c r="H22" s="156">
        <v>58.17</v>
      </c>
      <c r="I22" s="157">
        <v>57.83</v>
      </c>
      <c r="J22" s="157">
        <v>58.13</v>
      </c>
      <c r="K22" s="157">
        <v>59.08</v>
      </c>
    </row>
    <row r="23" spans="1:11" ht="12.75">
      <c r="A23" s="170" t="s">
        <v>116</v>
      </c>
      <c r="B23" s="156">
        <v>37.35</v>
      </c>
      <c r="C23" s="156">
        <v>38.67</v>
      </c>
      <c r="D23" s="156">
        <v>39.31</v>
      </c>
      <c r="E23" s="156">
        <v>40.72</v>
      </c>
      <c r="F23" s="156">
        <v>44.43</v>
      </c>
      <c r="G23" s="156">
        <v>44.41</v>
      </c>
      <c r="H23" s="156">
        <v>46.25</v>
      </c>
      <c r="I23" s="157">
        <v>47.28</v>
      </c>
      <c r="J23" s="157">
        <v>47.37</v>
      </c>
      <c r="K23" s="157">
        <v>49.36</v>
      </c>
    </row>
    <row r="24" spans="1:11" ht="12.75">
      <c r="A24" s="170" t="s">
        <v>117</v>
      </c>
      <c r="B24" s="156">
        <v>40.78</v>
      </c>
      <c r="C24" s="156">
        <v>42.11</v>
      </c>
      <c r="D24" s="156">
        <v>43.77</v>
      </c>
      <c r="E24" s="156">
        <v>45.86</v>
      </c>
      <c r="F24" s="156">
        <v>48.81</v>
      </c>
      <c r="G24" s="156">
        <v>48.67</v>
      </c>
      <c r="H24" s="156">
        <v>50.46</v>
      </c>
      <c r="I24" s="157">
        <v>49.68</v>
      </c>
      <c r="J24" s="157">
        <v>49.84</v>
      </c>
      <c r="K24" s="157">
        <v>49.51</v>
      </c>
    </row>
    <row r="25" spans="1:11" ht="12.75">
      <c r="A25" s="170" t="s">
        <v>118</v>
      </c>
      <c r="B25" s="156">
        <v>35.9</v>
      </c>
      <c r="C25" s="156">
        <v>36.7</v>
      </c>
      <c r="D25" s="156">
        <v>38.93</v>
      </c>
      <c r="E25" s="156">
        <v>40.65</v>
      </c>
      <c r="F25" s="156">
        <v>42.28</v>
      </c>
      <c r="G25" s="156">
        <v>43.34</v>
      </c>
      <c r="H25" s="156">
        <v>44.69</v>
      </c>
      <c r="I25" s="157">
        <v>46.18</v>
      </c>
      <c r="J25" s="157">
        <v>46.56</v>
      </c>
      <c r="K25" s="157">
        <v>46.6</v>
      </c>
    </row>
    <row r="26" spans="1:11" ht="12.75">
      <c r="A26" s="170" t="s">
        <v>119</v>
      </c>
      <c r="B26" s="156">
        <v>43.09</v>
      </c>
      <c r="C26" s="156">
        <v>43.66</v>
      </c>
      <c r="D26" s="156">
        <v>45.36</v>
      </c>
      <c r="E26" s="156">
        <v>46.92</v>
      </c>
      <c r="F26" s="156">
        <v>48.85</v>
      </c>
      <c r="G26" s="156">
        <v>48.89</v>
      </c>
      <c r="H26" s="156">
        <v>49.45</v>
      </c>
      <c r="I26" s="157">
        <v>48.64</v>
      </c>
      <c r="J26" s="157">
        <v>49</v>
      </c>
      <c r="K26" s="157">
        <v>48.67</v>
      </c>
    </row>
    <row r="27" spans="1:11" ht="12.75">
      <c r="A27" s="170" t="s">
        <v>120</v>
      </c>
      <c r="B27" s="156">
        <v>45.07</v>
      </c>
      <c r="C27" s="156">
        <v>45.76</v>
      </c>
      <c r="D27" s="156">
        <v>46.43</v>
      </c>
      <c r="E27" s="156">
        <v>48.12</v>
      </c>
      <c r="F27" s="156">
        <v>50.08</v>
      </c>
      <c r="G27" s="156">
        <v>50.75</v>
      </c>
      <c r="H27" s="156">
        <v>50.64</v>
      </c>
      <c r="I27" s="157">
        <v>51.76</v>
      </c>
      <c r="J27" s="157">
        <v>52.07</v>
      </c>
      <c r="K27" s="157">
        <v>52.57</v>
      </c>
    </row>
    <row r="28" spans="1:11" ht="12.75">
      <c r="A28" s="170" t="s">
        <v>121</v>
      </c>
      <c r="B28" s="156">
        <v>38</v>
      </c>
      <c r="C28" s="156">
        <v>40.94</v>
      </c>
      <c r="D28" s="156">
        <v>44.07</v>
      </c>
      <c r="E28" s="156">
        <v>42.75</v>
      </c>
      <c r="F28" s="156">
        <v>44.35</v>
      </c>
      <c r="G28" s="156">
        <v>46.16</v>
      </c>
      <c r="H28" s="156">
        <v>47.57</v>
      </c>
      <c r="I28" s="157">
        <v>48.23</v>
      </c>
      <c r="J28" s="157">
        <v>48.42</v>
      </c>
      <c r="K28" s="439">
        <v>47.51</v>
      </c>
    </row>
    <row r="29" spans="1:11" ht="13.5" thickBot="1">
      <c r="A29" s="171" t="s">
        <v>122</v>
      </c>
      <c r="B29" s="162">
        <v>35.45</v>
      </c>
      <c r="C29" s="162">
        <v>36.75</v>
      </c>
      <c r="D29" s="162">
        <v>37.78</v>
      </c>
      <c r="E29" s="162">
        <v>39.41</v>
      </c>
      <c r="F29" s="162">
        <v>40.65</v>
      </c>
      <c r="G29" s="162">
        <v>42.36</v>
      </c>
      <c r="H29" s="162">
        <v>43.61</v>
      </c>
      <c r="I29" s="163">
        <v>44.99</v>
      </c>
      <c r="J29" s="162">
        <v>45.17</v>
      </c>
      <c r="K29" s="440">
        <v>45.32</v>
      </c>
    </row>
    <row r="30" spans="1:3" ht="12.75">
      <c r="A30" s="15"/>
      <c r="B30" s="15"/>
      <c r="C30" s="15"/>
    </row>
  </sheetData>
  <mergeCells count="2">
    <mergeCell ref="A3:K3"/>
    <mergeCell ref="A1:K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headerFooter alignWithMargins="0">
    <oddFooter>&amp;C&amp;A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K55"/>
  <sheetViews>
    <sheetView view="pageBreakPreview" zoomScale="65" zoomScaleNormal="75" zoomScaleSheetLayoutView="65" workbookViewId="0" topLeftCell="A1">
      <selection activeCell="A3" sqref="A3:L3"/>
    </sheetView>
  </sheetViews>
  <sheetFormatPr defaultColWidth="11.421875" defaultRowHeight="12.75"/>
  <cols>
    <col min="1" max="1" width="43.8515625" style="70" customWidth="1"/>
    <col min="2" max="3" width="14.140625" style="63" bestFit="1" customWidth="1"/>
    <col min="4" max="5" width="13.8515625" style="63" bestFit="1" customWidth="1"/>
    <col min="6" max="6" width="14.140625" style="63" bestFit="1" customWidth="1"/>
    <col min="7" max="7" width="13.8515625" style="70" bestFit="1" customWidth="1"/>
    <col min="8" max="9" width="14.140625" style="70" bestFit="1" customWidth="1"/>
    <col min="10" max="12" width="14.140625" style="63" bestFit="1" customWidth="1"/>
    <col min="13" max="16384" width="11.421875" style="63" customWidth="1"/>
  </cols>
  <sheetData>
    <row r="1" spans="1:12" ht="18" customHeight="1">
      <c r="A1" s="924" t="s">
        <v>534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</row>
    <row r="3" spans="1:12" ht="15" customHeight="1">
      <c r="A3" s="927" t="s">
        <v>661</v>
      </c>
      <c r="B3" s="927"/>
      <c r="C3" s="927"/>
      <c r="D3" s="927"/>
      <c r="E3" s="927"/>
      <c r="F3" s="927"/>
      <c r="G3" s="927"/>
      <c r="H3" s="927"/>
      <c r="I3" s="927"/>
      <c r="J3" s="927"/>
      <c r="K3" s="927"/>
      <c r="L3" s="927"/>
    </row>
    <row r="4" spans="1:12" ht="15">
      <c r="A4" s="916" t="s">
        <v>280</v>
      </c>
      <c r="B4" s="916"/>
      <c r="C4" s="916"/>
      <c r="D4" s="916"/>
      <c r="E4" s="916"/>
      <c r="F4" s="916"/>
      <c r="G4" s="916"/>
      <c r="H4" s="916"/>
      <c r="I4" s="916"/>
      <c r="J4" s="916"/>
      <c r="K4" s="916"/>
      <c r="L4" s="916"/>
    </row>
    <row r="5" spans="1:12" ht="15">
      <c r="A5" s="916" t="s">
        <v>565</v>
      </c>
      <c r="B5" s="916"/>
      <c r="C5" s="916"/>
      <c r="D5" s="916"/>
      <c r="E5" s="916"/>
      <c r="F5" s="916"/>
      <c r="G5" s="916"/>
      <c r="H5" s="916"/>
      <c r="I5" s="916"/>
      <c r="J5" s="916"/>
      <c r="K5" s="916"/>
      <c r="L5" s="916"/>
    </row>
    <row r="6" spans="1:12" ht="13.5" thickBo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</row>
    <row r="7" spans="1:37" s="66" customFormat="1" ht="30.75" customHeight="1" thickBot="1">
      <c r="A7" s="718"/>
      <c r="B7" s="719">
        <v>2003</v>
      </c>
      <c r="C7" s="719">
        <v>2004</v>
      </c>
      <c r="D7" s="719">
        <v>2005</v>
      </c>
      <c r="E7" s="719">
        <v>2006</v>
      </c>
      <c r="F7" s="719">
        <v>2007</v>
      </c>
      <c r="G7" s="719">
        <v>2008</v>
      </c>
      <c r="H7" s="719">
        <v>2009</v>
      </c>
      <c r="I7" s="719">
        <v>2010</v>
      </c>
      <c r="J7" s="719">
        <v>2011</v>
      </c>
      <c r="K7" s="719" t="s">
        <v>852</v>
      </c>
      <c r="L7" s="720" t="s">
        <v>853</v>
      </c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</row>
    <row r="8" spans="1:12" s="66" customFormat="1" ht="19.5" customHeight="1">
      <c r="A8" s="727" t="s">
        <v>296</v>
      </c>
      <c r="B8" s="721">
        <v>42155.48</v>
      </c>
      <c r="C8" s="721">
        <v>41623.58</v>
      </c>
      <c r="D8" s="721">
        <v>39599.244</v>
      </c>
      <c r="E8" s="721">
        <v>37175.9</v>
      </c>
      <c r="F8" s="721">
        <v>42489.7</v>
      </c>
      <c r="G8" s="721">
        <v>41589.3</v>
      </c>
      <c r="H8" s="721">
        <v>37945.8</v>
      </c>
      <c r="I8" s="721">
        <v>40371.2</v>
      </c>
      <c r="J8" s="721">
        <v>40963.7</v>
      </c>
      <c r="K8" s="722">
        <v>42190.9</v>
      </c>
      <c r="L8" s="722">
        <v>44271.4</v>
      </c>
    </row>
    <row r="9" spans="1:12" s="66" customFormat="1" ht="21.75" customHeight="1">
      <c r="A9" s="728" t="s">
        <v>297</v>
      </c>
      <c r="B9" s="723">
        <v>27125.98</v>
      </c>
      <c r="C9" s="723">
        <v>26667.08</v>
      </c>
      <c r="D9" s="723">
        <v>24100.411999999997</v>
      </c>
      <c r="E9" s="723">
        <v>21682.6</v>
      </c>
      <c r="F9" s="723">
        <v>26148.4</v>
      </c>
      <c r="G9" s="723">
        <v>25756.5</v>
      </c>
      <c r="H9" s="723">
        <v>22510</v>
      </c>
      <c r="I9" s="723">
        <v>25028.1</v>
      </c>
      <c r="J9" s="723">
        <v>24157.4</v>
      </c>
      <c r="K9" s="724">
        <v>24743.1</v>
      </c>
      <c r="L9" s="724">
        <v>26702.6</v>
      </c>
    </row>
    <row r="10" spans="1:12" s="66" customFormat="1" ht="12.75">
      <c r="A10" s="288" t="s">
        <v>298</v>
      </c>
      <c r="B10" s="289">
        <v>4190.6</v>
      </c>
      <c r="C10" s="289">
        <v>4652.8</v>
      </c>
      <c r="D10" s="289">
        <v>3101.098</v>
      </c>
      <c r="E10" s="289">
        <v>2906.7</v>
      </c>
      <c r="F10" s="289">
        <v>5322.2</v>
      </c>
      <c r="G10" s="289">
        <v>4234.7</v>
      </c>
      <c r="H10" s="289">
        <v>2832.5</v>
      </c>
      <c r="I10" s="289">
        <v>3679.6</v>
      </c>
      <c r="J10" s="289">
        <v>4449.2</v>
      </c>
      <c r="K10" s="290">
        <v>4059.5</v>
      </c>
      <c r="L10" s="290">
        <v>4340.6</v>
      </c>
    </row>
    <row r="11" spans="1:12" s="66" customFormat="1" ht="15" customHeight="1">
      <c r="A11" s="291" t="s">
        <v>420</v>
      </c>
      <c r="B11" s="274">
        <v>1382.5</v>
      </c>
      <c r="C11" s="274">
        <v>1599.5</v>
      </c>
      <c r="D11" s="274">
        <v>1236.518</v>
      </c>
      <c r="E11" s="274">
        <v>818.2</v>
      </c>
      <c r="F11" s="274">
        <v>892.7</v>
      </c>
      <c r="G11" s="274">
        <v>875.1</v>
      </c>
      <c r="H11" s="274">
        <v>847.9</v>
      </c>
      <c r="I11" s="274">
        <v>922.3</v>
      </c>
      <c r="J11" s="274">
        <v>1112.9</v>
      </c>
      <c r="K11" s="275">
        <v>909.2</v>
      </c>
      <c r="L11" s="275">
        <v>975</v>
      </c>
    </row>
    <row r="12" spans="1:12" s="66" customFormat="1" ht="12.75">
      <c r="A12" s="291" t="s">
        <v>299</v>
      </c>
      <c r="B12" s="274">
        <v>571.2</v>
      </c>
      <c r="C12" s="274">
        <v>674.6</v>
      </c>
      <c r="D12" s="274">
        <v>620.032</v>
      </c>
      <c r="E12" s="274">
        <v>555.4</v>
      </c>
      <c r="F12" s="274">
        <v>678.5</v>
      </c>
      <c r="G12" s="274">
        <v>742.9</v>
      </c>
      <c r="H12" s="274">
        <v>1920.1</v>
      </c>
      <c r="I12" s="274">
        <v>1971.7</v>
      </c>
      <c r="J12" s="274">
        <v>2114.9</v>
      </c>
      <c r="K12" s="275">
        <v>2266.2</v>
      </c>
      <c r="L12" s="275">
        <v>2398</v>
      </c>
    </row>
    <row r="13" spans="1:12" s="66" customFormat="1" ht="15" customHeight="1">
      <c r="A13" s="291" t="s">
        <v>421</v>
      </c>
      <c r="B13" s="274">
        <v>9270.6</v>
      </c>
      <c r="C13" s="274">
        <v>7983.2</v>
      </c>
      <c r="D13" s="274">
        <v>8425.303</v>
      </c>
      <c r="E13" s="274">
        <v>6803.7</v>
      </c>
      <c r="F13" s="274">
        <v>8075.2</v>
      </c>
      <c r="G13" s="274">
        <v>8088.1</v>
      </c>
      <c r="H13" s="274">
        <v>7493.9</v>
      </c>
      <c r="I13" s="274">
        <v>8055.4</v>
      </c>
      <c r="J13" s="274">
        <v>6527.9</v>
      </c>
      <c r="K13" s="275">
        <v>6943.4</v>
      </c>
      <c r="L13" s="275">
        <v>7078.4</v>
      </c>
    </row>
    <row r="14" spans="1:12" s="66" customFormat="1" ht="12.75">
      <c r="A14" s="291" t="s">
        <v>300</v>
      </c>
      <c r="B14" s="274">
        <v>566.3</v>
      </c>
      <c r="C14" s="274">
        <v>584.8</v>
      </c>
      <c r="D14" s="274">
        <v>414.259</v>
      </c>
      <c r="E14" s="274">
        <v>677.1</v>
      </c>
      <c r="F14" s="274">
        <v>612.7</v>
      </c>
      <c r="G14" s="274">
        <v>488.9</v>
      </c>
      <c r="H14" s="274">
        <v>404.9</v>
      </c>
      <c r="I14" s="274">
        <v>585.8</v>
      </c>
      <c r="J14" s="274">
        <v>504.8</v>
      </c>
      <c r="K14" s="275">
        <v>520.6</v>
      </c>
      <c r="L14" s="275">
        <v>728.7</v>
      </c>
    </row>
    <row r="15" spans="1:12" s="66" customFormat="1" ht="15" customHeight="1">
      <c r="A15" s="291" t="s">
        <v>422</v>
      </c>
      <c r="B15" s="274">
        <v>6728.4</v>
      </c>
      <c r="C15" s="274">
        <v>5974.5</v>
      </c>
      <c r="D15" s="274">
        <v>5915.522</v>
      </c>
      <c r="E15" s="274">
        <v>6385.4</v>
      </c>
      <c r="F15" s="274">
        <v>6699.5</v>
      </c>
      <c r="G15" s="274">
        <v>7025.2</v>
      </c>
      <c r="H15" s="274">
        <v>6568.2</v>
      </c>
      <c r="I15" s="274">
        <v>6967.3</v>
      </c>
      <c r="J15" s="274">
        <v>6552.4</v>
      </c>
      <c r="K15" s="275">
        <v>6123</v>
      </c>
      <c r="L15" s="275">
        <v>7581.6</v>
      </c>
    </row>
    <row r="16" spans="1:12" s="66" customFormat="1" ht="12.75">
      <c r="A16" s="291" t="s">
        <v>301</v>
      </c>
      <c r="B16" s="274">
        <v>1364.4</v>
      </c>
      <c r="C16" s="274">
        <v>1180.64</v>
      </c>
      <c r="D16" s="274">
        <v>853.262</v>
      </c>
      <c r="E16" s="274">
        <v>957.5</v>
      </c>
      <c r="F16" s="274">
        <v>1155.8</v>
      </c>
      <c r="G16" s="274">
        <v>1020.1</v>
      </c>
      <c r="H16" s="274">
        <v>814.5</v>
      </c>
      <c r="I16" s="274">
        <v>853.4</v>
      </c>
      <c r="J16" s="274">
        <v>987.7</v>
      </c>
      <c r="K16" s="275">
        <v>1699.1</v>
      </c>
      <c r="L16" s="275">
        <v>2142.8</v>
      </c>
    </row>
    <row r="17" spans="1:12" s="66" customFormat="1" ht="12.75">
      <c r="A17" s="291" t="s">
        <v>302</v>
      </c>
      <c r="B17" s="274">
        <v>2160.34</v>
      </c>
      <c r="C17" s="274">
        <v>3176.14</v>
      </c>
      <c r="D17" s="274">
        <v>2844.942</v>
      </c>
      <c r="E17" s="274">
        <v>1838.2</v>
      </c>
      <c r="F17" s="274">
        <v>1837.4</v>
      </c>
      <c r="G17" s="274">
        <v>2180.1</v>
      </c>
      <c r="H17" s="274">
        <v>1518.4</v>
      </c>
      <c r="I17" s="274">
        <v>1862.2</v>
      </c>
      <c r="J17" s="274">
        <v>1753.7</v>
      </c>
      <c r="K17" s="275">
        <v>2064.5</v>
      </c>
      <c r="L17" s="275">
        <v>1285.1</v>
      </c>
    </row>
    <row r="18" spans="1:12" s="66" customFormat="1" ht="12.75">
      <c r="A18" s="292" t="s">
        <v>303</v>
      </c>
      <c r="B18" s="293">
        <v>891.64</v>
      </c>
      <c r="C18" s="293">
        <v>840.9</v>
      </c>
      <c r="D18" s="293">
        <v>689.476</v>
      </c>
      <c r="E18" s="293">
        <v>740.4</v>
      </c>
      <c r="F18" s="293">
        <v>874.4</v>
      </c>
      <c r="G18" s="293">
        <v>1101.4</v>
      </c>
      <c r="H18" s="293">
        <v>109.6</v>
      </c>
      <c r="I18" s="293">
        <v>130.4</v>
      </c>
      <c r="J18" s="293">
        <v>153.9</v>
      </c>
      <c r="K18" s="294">
        <v>157.6</v>
      </c>
      <c r="L18" s="294">
        <v>172.4</v>
      </c>
    </row>
    <row r="19" spans="1:12" s="66" customFormat="1" ht="21" customHeight="1">
      <c r="A19" s="728" t="s">
        <v>304</v>
      </c>
      <c r="B19" s="723">
        <v>13547.8</v>
      </c>
      <c r="C19" s="723">
        <v>13415</v>
      </c>
      <c r="D19" s="723">
        <v>13967.645</v>
      </c>
      <c r="E19" s="723">
        <v>13800</v>
      </c>
      <c r="F19" s="723">
        <v>14777</v>
      </c>
      <c r="G19" s="723">
        <v>14161.6</v>
      </c>
      <c r="H19" s="723">
        <v>13911.4</v>
      </c>
      <c r="I19" s="723">
        <v>13797.4</v>
      </c>
      <c r="J19" s="723">
        <v>15160</v>
      </c>
      <c r="K19" s="724">
        <v>15862.6</v>
      </c>
      <c r="L19" s="724">
        <v>15958</v>
      </c>
    </row>
    <row r="20" spans="1:12" s="66" customFormat="1" ht="12.75">
      <c r="A20" s="288" t="s">
        <v>305</v>
      </c>
      <c r="B20" s="289">
        <v>10103.5</v>
      </c>
      <c r="C20" s="289">
        <v>9781.8</v>
      </c>
      <c r="D20" s="289">
        <v>10191.058</v>
      </c>
      <c r="E20" s="289">
        <v>10462.5</v>
      </c>
      <c r="F20" s="289">
        <v>10891</v>
      </c>
      <c r="G20" s="289">
        <v>10071.7</v>
      </c>
      <c r="H20" s="289">
        <v>10132.1</v>
      </c>
      <c r="I20" s="289">
        <v>10241.5</v>
      </c>
      <c r="J20" s="289">
        <v>11490.8</v>
      </c>
      <c r="K20" s="290">
        <v>11935.5</v>
      </c>
      <c r="L20" s="290">
        <v>12213.7</v>
      </c>
    </row>
    <row r="21" spans="1:12" s="66" customFormat="1" ht="12.75">
      <c r="A21" s="291" t="s">
        <v>306</v>
      </c>
      <c r="B21" s="274">
        <v>2513.8</v>
      </c>
      <c r="C21" s="274">
        <v>2339.2</v>
      </c>
      <c r="D21" s="274">
        <v>2351.637</v>
      </c>
      <c r="E21" s="274">
        <v>2402.1</v>
      </c>
      <c r="F21" s="274">
        <v>2735.1</v>
      </c>
      <c r="G21" s="274">
        <v>2196.2</v>
      </c>
      <c r="H21" s="274">
        <v>2269</v>
      </c>
      <c r="I21" s="274">
        <v>2325.1</v>
      </c>
      <c r="J21" s="274">
        <v>2495</v>
      </c>
      <c r="K21" s="275">
        <v>2444.9</v>
      </c>
      <c r="L21" s="275">
        <v>2502</v>
      </c>
    </row>
    <row r="22" spans="1:12" s="66" customFormat="1" ht="12.75">
      <c r="A22" s="291" t="s">
        <v>307</v>
      </c>
      <c r="B22" s="274">
        <v>3884.6</v>
      </c>
      <c r="C22" s="274">
        <v>4055.5</v>
      </c>
      <c r="D22" s="274">
        <v>4291.166</v>
      </c>
      <c r="E22" s="274">
        <v>4780</v>
      </c>
      <c r="F22" s="274">
        <v>4571.6</v>
      </c>
      <c r="G22" s="274">
        <v>4663.3</v>
      </c>
      <c r="H22" s="274">
        <v>4641.9</v>
      </c>
      <c r="I22" s="274">
        <v>4926.8</v>
      </c>
      <c r="J22" s="274">
        <v>5528</v>
      </c>
      <c r="K22" s="275">
        <v>5832.5</v>
      </c>
      <c r="L22" s="275">
        <v>6272.9</v>
      </c>
    </row>
    <row r="23" spans="1:12" s="66" customFormat="1" ht="12.75">
      <c r="A23" s="291" t="s">
        <v>308</v>
      </c>
      <c r="B23" s="274">
        <v>80</v>
      </c>
      <c r="C23" s="274">
        <v>85.5</v>
      </c>
      <c r="D23" s="274">
        <v>83.948</v>
      </c>
      <c r="E23" s="274">
        <v>67.6</v>
      </c>
      <c r="F23" s="274">
        <v>83.1</v>
      </c>
      <c r="G23" s="274">
        <v>78.6</v>
      </c>
      <c r="H23" s="274">
        <v>60.1</v>
      </c>
      <c r="I23" s="274">
        <v>71.1</v>
      </c>
      <c r="J23" s="274">
        <v>67.8</v>
      </c>
      <c r="K23" s="275">
        <v>78.8</v>
      </c>
      <c r="L23" s="275">
        <v>61.8</v>
      </c>
    </row>
    <row r="24" spans="1:12" s="66" customFormat="1" ht="12.75">
      <c r="A24" s="291" t="s">
        <v>309</v>
      </c>
      <c r="B24" s="274">
        <v>1777.8</v>
      </c>
      <c r="C24" s="274">
        <v>1687.9</v>
      </c>
      <c r="D24" s="274">
        <v>1798.355</v>
      </c>
      <c r="E24" s="274">
        <v>1454.6</v>
      </c>
      <c r="F24" s="274">
        <v>1470.2</v>
      </c>
      <c r="G24" s="274">
        <v>1036</v>
      </c>
      <c r="H24" s="274">
        <v>1065.8</v>
      </c>
      <c r="I24" s="274">
        <v>798.4</v>
      </c>
      <c r="J24" s="274">
        <v>930.8</v>
      </c>
      <c r="K24" s="275">
        <v>882.8</v>
      </c>
      <c r="L24" s="275">
        <v>789.9</v>
      </c>
    </row>
    <row r="25" spans="1:12" s="66" customFormat="1" ht="12.75">
      <c r="A25" s="291" t="s">
        <v>310</v>
      </c>
      <c r="B25" s="274">
        <v>1476.5</v>
      </c>
      <c r="C25" s="274">
        <v>1387.7</v>
      </c>
      <c r="D25" s="274">
        <v>1443.01</v>
      </c>
      <c r="E25" s="274">
        <v>1529.2</v>
      </c>
      <c r="F25" s="274">
        <v>1833.4</v>
      </c>
      <c r="G25" s="274">
        <v>1901.1</v>
      </c>
      <c r="H25" s="274">
        <v>1898.9</v>
      </c>
      <c r="I25" s="274">
        <v>1908.9</v>
      </c>
      <c r="J25" s="274">
        <v>2238.4</v>
      </c>
      <c r="K25" s="275">
        <v>2447.8</v>
      </c>
      <c r="L25" s="275">
        <v>2333</v>
      </c>
    </row>
    <row r="26" spans="1:12" s="66" customFormat="1" ht="12.75">
      <c r="A26" s="291" t="s">
        <v>311</v>
      </c>
      <c r="B26" s="274">
        <v>370.8</v>
      </c>
      <c r="C26" s="274">
        <v>226</v>
      </c>
      <c r="D26" s="274">
        <v>222.902</v>
      </c>
      <c r="E26" s="274">
        <v>229</v>
      </c>
      <c r="F26" s="274">
        <v>197.6</v>
      </c>
      <c r="G26" s="274">
        <v>196.5</v>
      </c>
      <c r="H26" s="274">
        <v>196.4</v>
      </c>
      <c r="I26" s="274">
        <v>211.2</v>
      </c>
      <c r="J26" s="274">
        <v>230.8</v>
      </c>
      <c r="K26" s="275">
        <v>248.7</v>
      </c>
      <c r="L26" s="275">
        <v>254.1</v>
      </c>
    </row>
    <row r="27" spans="1:12" s="66" customFormat="1" ht="12.75">
      <c r="A27" s="291" t="s">
        <v>312</v>
      </c>
      <c r="B27" s="274">
        <v>3444.3</v>
      </c>
      <c r="C27" s="274">
        <v>3633.2</v>
      </c>
      <c r="D27" s="274">
        <v>3776.587</v>
      </c>
      <c r="E27" s="274">
        <v>3337.5</v>
      </c>
      <c r="F27" s="274">
        <v>3886</v>
      </c>
      <c r="G27" s="274">
        <v>4089.9</v>
      </c>
      <c r="H27" s="274">
        <v>3779.3</v>
      </c>
      <c r="I27" s="274">
        <v>3555.9</v>
      </c>
      <c r="J27" s="274">
        <v>3669.2</v>
      </c>
      <c r="K27" s="275">
        <v>3927.1</v>
      </c>
      <c r="L27" s="275">
        <v>3744.3</v>
      </c>
    </row>
    <row r="28" spans="1:12" s="66" customFormat="1" ht="12.75">
      <c r="A28" s="291" t="s">
        <v>313</v>
      </c>
      <c r="B28" s="274">
        <v>2393.9</v>
      </c>
      <c r="C28" s="274">
        <v>2572.8</v>
      </c>
      <c r="D28" s="274">
        <v>2940.027</v>
      </c>
      <c r="E28" s="274">
        <v>2418.4</v>
      </c>
      <c r="F28" s="274">
        <v>2779</v>
      </c>
      <c r="G28" s="274">
        <v>3004.6</v>
      </c>
      <c r="H28" s="274">
        <v>2482</v>
      </c>
      <c r="I28" s="274">
        <v>2401.4</v>
      </c>
      <c r="J28" s="274">
        <v>2494.6</v>
      </c>
      <c r="K28" s="275">
        <v>2518.9</v>
      </c>
      <c r="L28" s="275">
        <v>2764.5</v>
      </c>
    </row>
    <row r="29" spans="1:12" s="66" customFormat="1" ht="12.75">
      <c r="A29" s="291" t="s">
        <v>314</v>
      </c>
      <c r="B29" s="274">
        <v>932.4</v>
      </c>
      <c r="C29" s="274">
        <v>952.6</v>
      </c>
      <c r="D29" s="274">
        <v>750.31</v>
      </c>
      <c r="E29" s="274">
        <v>823.9</v>
      </c>
      <c r="F29" s="274">
        <v>1012.9</v>
      </c>
      <c r="G29" s="274">
        <v>990.2</v>
      </c>
      <c r="H29" s="274">
        <v>1109.5</v>
      </c>
      <c r="I29" s="274">
        <v>939.3</v>
      </c>
      <c r="J29" s="274">
        <v>978</v>
      </c>
      <c r="K29" s="275">
        <v>1204.6</v>
      </c>
      <c r="L29" s="275">
        <v>781.9</v>
      </c>
    </row>
    <row r="30" spans="1:12" s="66" customFormat="1" ht="12.75">
      <c r="A30" s="291" t="s">
        <v>315</v>
      </c>
      <c r="B30" s="274">
        <v>118</v>
      </c>
      <c r="C30" s="274">
        <v>107.8</v>
      </c>
      <c r="D30" s="274">
        <v>86.21</v>
      </c>
      <c r="E30" s="274">
        <v>95.2</v>
      </c>
      <c r="F30" s="274">
        <v>94.1</v>
      </c>
      <c r="G30" s="274">
        <v>95.1</v>
      </c>
      <c r="H30" s="274">
        <v>187.8</v>
      </c>
      <c r="I30" s="274">
        <v>215.2</v>
      </c>
      <c r="J30" s="274">
        <v>196.6</v>
      </c>
      <c r="K30" s="275">
        <v>203.6</v>
      </c>
      <c r="L30" s="275">
        <v>197.9</v>
      </c>
    </row>
    <row r="31" spans="1:12" s="66" customFormat="1" ht="12.75">
      <c r="A31" s="291" t="s">
        <v>316</v>
      </c>
      <c r="B31" s="274">
        <v>454.5</v>
      </c>
      <c r="C31" s="274">
        <v>458.7</v>
      </c>
      <c r="D31" s="274">
        <v>416.112</v>
      </c>
      <c r="E31" s="274">
        <v>545.2</v>
      </c>
      <c r="F31" s="274">
        <v>390.7</v>
      </c>
      <c r="G31" s="274">
        <v>439</v>
      </c>
      <c r="H31" s="274">
        <v>367.9</v>
      </c>
      <c r="I31" s="274">
        <v>389.6</v>
      </c>
      <c r="J31" s="274">
        <v>415.1</v>
      </c>
      <c r="K31" s="275">
        <v>416.5</v>
      </c>
      <c r="L31" s="275">
        <v>423.2</v>
      </c>
    </row>
    <row r="32" spans="1:12" s="66" customFormat="1" ht="26.25" customHeight="1">
      <c r="A32" s="295" t="s">
        <v>317</v>
      </c>
      <c r="B32" s="293">
        <v>1027.2</v>
      </c>
      <c r="C32" s="293">
        <v>1082.8</v>
      </c>
      <c r="D32" s="293">
        <v>1115.075</v>
      </c>
      <c r="E32" s="293">
        <v>1148.1</v>
      </c>
      <c r="F32" s="293">
        <v>1173.6</v>
      </c>
      <c r="G32" s="293">
        <v>1232.2</v>
      </c>
      <c r="H32" s="293">
        <v>1156.5</v>
      </c>
      <c r="I32" s="293">
        <v>1156.1</v>
      </c>
      <c r="J32" s="293">
        <v>1231.2</v>
      </c>
      <c r="K32" s="294">
        <v>1168.7</v>
      </c>
      <c r="L32" s="294">
        <v>1187.6</v>
      </c>
    </row>
    <row r="33" spans="1:12" s="66" customFormat="1" ht="21" customHeight="1">
      <c r="A33" s="728" t="s">
        <v>318</v>
      </c>
      <c r="B33" s="723">
        <v>14846.830999999998</v>
      </c>
      <c r="C33" s="723">
        <v>15091.671000000002</v>
      </c>
      <c r="D33" s="723">
        <v>15062.165</v>
      </c>
      <c r="E33" s="723">
        <v>15598.3</v>
      </c>
      <c r="F33" s="723">
        <v>17320.3</v>
      </c>
      <c r="G33" s="723">
        <v>18741.8</v>
      </c>
      <c r="H33" s="723">
        <v>16992.3</v>
      </c>
      <c r="I33" s="723">
        <v>18005.1</v>
      </c>
      <c r="J33" s="723">
        <v>19714.8</v>
      </c>
      <c r="K33" s="724">
        <v>20665.1</v>
      </c>
      <c r="L33" s="724">
        <v>20959.6</v>
      </c>
    </row>
    <row r="34" spans="1:12" s="66" customFormat="1" ht="12.75">
      <c r="A34" s="288" t="s">
        <v>319</v>
      </c>
      <c r="B34" s="289">
        <v>895.7</v>
      </c>
      <c r="C34" s="289">
        <v>928.1</v>
      </c>
      <c r="D34" s="289">
        <v>910.611</v>
      </c>
      <c r="E34" s="289">
        <v>956.3</v>
      </c>
      <c r="F34" s="289">
        <v>863.6</v>
      </c>
      <c r="G34" s="289">
        <v>807.2</v>
      </c>
      <c r="H34" s="289">
        <v>768.2</v>
      </c>
      <c r="I34" s="289">
        <v>764</v>
      </c>
      <c r="J34" s="289">
        <v>759.7</v>
      </c>
      <c r="K34" s="290">
        <v>798.1</v>
      </c>
      <c r="L34" s="290">
        <v>810.9</v>
      </c>
    </row>
    <row r="35" spans="1:12" s="66" customFormat="1" ht="12.75">
      <c r="A35" s="291" t="s">
        <v>320</v>
      </c>
      <c r="B35" s="274">
        <v>1145.5</v>
      </c>
      <c r="C35" s="274">
        <v>1242.7</v>
      </c>
      <c r="D35" s="274">
        <v>1466.742</v>
      </c>
      <c r="E35" s="274">
        <v>1554</v>
      </c>
      <c r="F35" s="274">
        <v>1398.1</v>
      </c>
      <c r="G35" s="274">
        <v>1621.5</v>
      </c>
      <c r="H35" s="274">
        <v>1320.6</v>
      </c>
      <c r="I35" s="274">
        <v>1452.5</v>
      </c>
      <c r="J35" s="274">
        <v>1767.1</v>
      </c>
      <c r="K35" s="275">
        <v>1904.1</v>
      </c>
      <c r="L35" s="275">
        <v>1919.4</v>
      </c>
    </row>
    <row r="36" spans="1:12" s="66" customFormat="1" ht="12.75">
      <c r="A36" s="291" t="s">
        <v>321</v>
      </c>
      <c r="B36" s="274">
        <v>1220</v>
      </c>
      <c r="C36" s="274">
        <v>1203.5</v>
      </c>
      <c r="D36" s="274">
        <v>1132.864</v>
      </c>
      <c r="E36" s="274">
        <v>1180.2</v>
      </c>
      <c r="F36" s="274">
        <v>1425.6</v>
      </c>
      <c r="G36" s="274">
        <v>1595.1</v>
      </c>
      <c r="H36" s="274">
        <v>1193</v>
      </c>
      <c r="I36" s="274">
        <v>1428.1</v>
      </c>
      <c r="J36" s="274">
        <v>1658.9</v>
      </c>
      <c r="K36" s="275">
        <v>1763.4</v>
      </c>
      <c r="L36" s="275">
        <v>1961.7</v>
      </c>
    </row>
    <row r="37" spans="1:12" s="66" customFormat="1" ht="12.75">
      <c r="A37" s="291" t="s">
        <v>322</v>
      </c>
      <c r="B37" s="274">
        <v>858.8</v>
      </c>
      <c r="C37" s="274">
        <v>860.4</v>
      </c>
      <c r="D37" s="274">
        <v>716.165</v>
      </c>
      <c r="E37" s="274">
        <v>696.2</v>
      </c>
      <c r="F37" s="274">
        <v>693.6</v>
      </c>
      <c r="G37" s="274">
        <v>760.2</v>
      </c>
      <c r="H37" s="274">
        <v>682.8</v>
      </c>
      <c r="I37" s="274">
        <v>692.2</v>
      </c>
      <c r="J37" s="274">
        <v>719.6</v>
      </c>
      <c r="K37" s="275">
        <v>684.7</v>
      </c>
      <c r="L37" s="275">
        <v>776.4</v>
      </c>
    </row>
    <row r="38" spans="1:12" s="66" customFormat="1" ht="12.75">
      <c r="A38" s="291" t="s">
        <v>323</v>
      </c>
      <c r="B38" s="274">
        <v>503.3</v>
      </c>
      <c r="C38" s="274">
        <v>515.9</v>
      </c>
      <c r="D38" s="274">
        <v>526.286</v>
      </c>
      <c r="E38" s="274">
        <v>534.5</v>
      </c>
      <c r="F38" s="274">
        <v>568</v>
      </c>
      <c r="G38" s="274">
        <v>564.9</v>
      </c>
      <c r="H38" s="274">
        <v>575.8</v>
      </c>
      <c r="I38" s="274">
        <v>579.5</v>
      </c>
      <c r="J38" s="274">
        <v>558.8</v>
      </c>
      <c r="K38" s="275">
        <v>541.4</v>
      </c>
      <c r="L38" s="275">
        <v>537.2</v>
      </c>
    </row>
    <row r="39" spans="1:12" s="66" customFormat="1" ht="12.75">
      <c r="A39" s="291" t="s">
        <v>324</v>
      </c>
      <c r="B39" s="274">
        <v>6796.5</v>
      </c>
      <c r="C39" s="274">
        <v>6857.1</v>
      </c>
      <c r="D39" s="274">
        <v>6693.17</v>
      </c>
      <c r="E39" s="274">
        <v>6950.8</v>
      </c>
      <c r="F39" s="274">
        <v>8496.2</v>
      </c>
      <c r="G39" s="274">
        <v>9220.9</v>
      </c>
      <c r="H39" s="274">
        <v>8388.1</v>
      </c>
      <c r="I39" s="274">
        <v>8943.6</v>
      </c>
      <c r="J39" s="274">
        <v>10115.6</v>
      </c>
      <c r="K39" s="275">
        <v>10840.7</v>
      </c>
      <c r="L39" s="275">
        <v>10711</v>
      </c>
    </row>
    <row r="40" spans="1:12" s="66" customFormat="1" ht="12.75">
      <c r="A40" s="291" t="s">
        <v>325</v>
      </c>
      <c r="B40" s="274">
        <v>1158.1</v>
      </c>
      <c r="C40" s="274">
        <v>1164.7</v>
      </c>
      <c r="D40" s="274">
        <v>1175.735</v>
      </c>
      <c r="E40" s="274">
        <v>1246.1</v>
      </c>
      <c r="F40" s="274">
        <v>1317.2</v>
      </c>
      <c r="G40" s="274">
        <v>1402</v>
      </c>
      <c r="H40" s="274">
        <v>1432.6</v>
      </c>
      <c r="I40" s="274">
        <v>1443.2</v>
      </c>
      <c r="J40" s="274">
        <v>1432.6</v>
      </c>
      <c r="K40" s="275">
        <v>1431.5</v>
      </c>
      <c r="L40" s="275">
        <v>1484.8</v>
      </c>
    </row>
    <row r="41" spans="1:12" s="66" customFormat="1" ht="12.75">
      <c r="A41" s="291" t="s">
        <v>326</v>
      </c>
      <c r="B41" s="274">
        <v>359.9</v>
      </c>
      <c r="C41" s="274">
        <v>374</v>
      </c>
      <c r="D41" s="274">
        <v>399.651</v>
      </c>
      <c r="E41" s="274">
        <v>472.7</v>
      </c>
      <c r="F41" s="274">
        <v>473.9</v>
      </c>
      <c r="G41" s="274">
        <v>474.9</v>
      </c>
      <c r="H41" s="274">
        <v>481.2</v>
      </c>
      <c r="I41" s="274">
        <v>493.2</v>
      </c>
      <c r="J41" s="274">
        <v>511.6</v>
      </c>
      <c r="K41" s="275">
        <v>512</v>
      </c>
      <c r="L41" s="275">
        <v>515.4</v>
      </c>
    </row>
    <row r="42" spans="1:12" s="66" customFormat="1" ht="12.75">
      <c r="A42" s="291" t="s">
        <v>327</v>
      </c>
      <c r="B42" s="274">
        <v>550.64</v>
      </c>
      <c r="C42" s="274">
        <v>559.2</v>
      </c>
      <c r="D42" s="274">
        <v>544.52</v>
      </c>
      <c r="E42" s="274">
        <v>545.1</v>
      </c>
      <c r="F42" s="274">
        <v>390.7</v>
      </c>
      <c r="G42" s="274">
        <v>439</v>
      </c>
      <c r="H42" s="274">
        <v>368</v>
      </c>
      <c r="I42" s="274">
        <v>389.6</v>
      </c>
      <c r="J42" s="274">
        <v>415.1</v>
      </c>
      <c r="K42" s="275">
        <v>417.3</v>
      </c>
      <c r="L42" s="275">
        <v>423.2</v>
      </c>
    </row>
    <row r="43" spans="1:12" s="66" customFormat="1" ht="12.75">
      <c r="A43" s="330" t="s">
        <v>328</v>
      </c>
      <c r="B43" s="274">
        <v>370.551</v>
      </c>
      <c r="C43" s="274">
        <v>355.771</v>
      </c>
      <c r="D43" s="274">
        <v>377.745</v>
      </c>
      <c r="E43" s="274">
        <v>322.3</v>
      </c>
      <c r="F43" s="274">
        <v>295.8</v>
      </c>
      <c r="G43" s="274">
        <v>421</v>
      </c>
      <c r="H43" s="274">
        <v>469</v>
      </c>
      <c r="I43" s="274">
        <v>397</v>
      </c>
      <c r="J43" s="274">
        <v>338</v>
      </c>
      <c r="K43" s="275">
        <v>306</v>
      </c>
      <c r="L43" s="275">
        <v>276.7</v>
      </c>
    </row>
    <row r="44" spans="1:12" s="66" customFormat="1" ht="12.75">
      <c r="A44" s="292" t="s">
        <v>329</v>
      </c>
      <c r="B44" s="293">
        <v>987.84</v>
      </c>
      <c r="C44" s="293">
        <v>1030.3</v>
      </c>
      <c r="D44" s="293">
        <v>1118.676</v>
      </c>
      <c r="E44" s="293">
        <v>1140.1</v>
      </c>
      <c r="F44" s="293">
        <v>1397.6</v>
      </c>
      <c r="G44" s="293">
        <v>1435.1</v>
      </c>
      <c r="H44" s="293">
        <v>1313</v>
      </c>
      <c r="I44" s="293">
        <v>1422.2</v>
      </c>
      <c r="J44" s="293">
        <v>1437.8</v>
      </c>
      <c r="K44" s="294">
        <v>1465.9</v>
      </c>
      <c r="L44" s="294">
        <v>1542.9</v>
      </c>
    </row>
    <row r="45" spans="1:12" s="66" customFormat="1" ht="19.5" customHeight="1">
      <c r="A45" s="728" t="s">
        <v>330</v>
      </c>
      <c r="B45" s="723">
        <v>27308.648999999998</v>
      </c>
      <c r="C45" s="723">
        <v>26531.909</v>
      </c>
      <c r="D45" s="723">
        <v>24537.078999999998</v>
      </c>
      <c r="E45" s="723">
        <v>21577.6</v>
      </c>
      <c r="F45" s="723">
        <v>25169.4</v>
      </c>
      <c r="G45" s="723">
        <v>22847.5</v>
      </c>
      <c r="H45" s="723">
        <v>20953.5</v>
      </c>
      <c r="I45" s="723">
        <v>22366.1</v>
      </c>
      <c r="J45" s="723">
        <v>21248.9</v>
      </c>
      <c r="K45" s="724">
        <v>21525.8</v>
      </c>
      <c r="L45" s="724">
        <v>23311.8</v>
      </c>
    </row>
    <row r="46" spans="1:12" s="74" customFormat="1" ht="21.75" customHeight="1">
      <c r="A46" s="728" t="s">
        <v>331</v>
      </c>
      <c r="B46" s="723">
        <v>3358.6</v>
      </c>
      <c r="C46" s="723">
        <v>3511.2</v>
      </c>
      <c r="D46" s="723">
        <v>3649.991</v>
      </c>
      <c r="E46" s="723">
        <v>3764.9</v>
      </c>
      <c r="F46" s="723">
        <v>4634.4</v>
      </c>
      <c r="G46" s="723">
        <v>4820</v>
      </c>
      <c r="H46" s="723">
        <v>4794.1</v>
      </c>
      <c r="I46" s="723">
        <v>4758.3</v>
      </c>
      <c r="J46" s="723">
        <v>4699.9</v>
      </c>
      <c r="K46" s="724">
        <v>4717.5</v>
      </c>
      <c r="L46" s="724">
        <v>4829.1</v>
      </c>
    </row>
    <row r="47" spans="1:12" s="74" customFormat="1" ht="18.75" customHeight="1">
      <c r="A47" s="728" t="s">
        <v>332</v>
      </c>
      <c r="B47" s="723">
        <v>2529.8</v>
      </c>
      <c r="C47" s="723">
        <v>2567.9</v>
      </c>
      <c r="D47" s="723">
        <v>2358.146</v>
      </c>
      <c r="E47" s="723">
        <v>5230.3</v>
      </c>
      <c r="F47" s="723">
        <v>5808.5</v>
      </c>
      <c r="G47" s="723">
        <v>5223.8</v>
      </c>
      <c r="H47" s="723">
        <v>5189.3</v>
      </c>
      <c r="I47" s="723">
        <v>6081.1</v>
      </c>
      <c r="J47" s="723">
        <v>5934.3</v>
      </c>
      <c r="K47" s="724">
        <v>6065.9</v>
      </c>
      <c r="L47" s="724">
        <v>6135.9</v>
      </c>
    </row>
    <row r="48" spans="1:12" s="74" customFormat="1" ht="18.75" customHeight="1">
      <c r="A48" s="728" t="s">
        <v>333</v>
      </c>
      <c r="B48" s="723">
        <v>155.9</v>
      </c>
      <c r="C48" s="723">
        <v>165.8</v>
      </c>
      <c r="D48" s="723">
        <v>171.351</v>
      </c>
      <c r="E48" s="723">
        <v>179.5</v>
      </c>
      <c r="F48" s="723">
        <v>193.6</v>
      </c>
      <c r="G48" s="723">
        <v>219.7</v>
      </c>
      <c r="H48" s="723">
        <v>247.7</v>
      </c>
      <c r="I48" s="723">
        <v>255.7</v>
      </c>
      <c r="J48" s="723">
        <v>264.1</v>
      </c>
      <c r="K48" s="724">
        <v>285.2</v>
      </c>
      <c r="L48" s="724">
        <v>297.9</v>
      </c>
    </row>
    <row r="49" spans="1:12" s="66" customFormat="1" ht="22.5" customHeight="1" thickBot="1">
      <c r="A49" s="729" t="s">
        <v>334</v>
      </c>
      <c r="B49" s="725">
        <v>26323.948999999997</v>
      </c>
      <c r="C49" s="725">
        <v>25422.809</v>
      </c>
      <c r="D49" s="725">
        <v>23073.982999999997</v>
      </c>
      <c r="E49" s="725">
        <v>22863.5</v>
      </c>
      <c r="F49" s="725">
        <v>26149.9</v>
      </c>
      <c r="G49" s="725">
        <v>23031.6</v>
      </c>
      <c r="H49" s="725">
        <v>21101</v>
      </c>
      <c r="I49" s="725">
        <v>23433.2</v>
      </c>
      <c r="J49" s="725">
        <v>22219.2</v>
      </c>
      <c r="K49" s="726">
        <v>22589</v>
      </c>
      <c r="L49" s="726">
        <v>24320.7</v>
      </c>
    </row>
    <row r="50" spans="1:12" s="66" customFormat="1" ht="12.75">
      <c r="A50" s="280" t="s">
        <v>282</v>
      </c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</row>
    <row r="51" spans="1:9" s="66" customFormat="1" ht="12.75">
      <c r="A51" s="63" t="s">
        <v>283</v>
      </c>
      <c r="G51" s="68"/>
      <c r="H51" s="68"/>
      <c r="I51" s="68"/>
    </row>
    <row r="52" spans="1:9" s="66" customFormat="1" ht="15" customHeight="1">
      <c r="A52" s="925" t="s">
        <v>423</v>
      </c>
      <c r="B52" s="925"/>
      <c r="C52" s="925"/>
      <c r="D52" s="925"/>
      <c r="E52" s="925"/>
      <c r="G52" s="68"/>
      <c r="H52" s="68"/>
      <c r="I52" s="68"/>
    </row>
    <row r="53" spans="1:9" s="66" customFormat="1" ht="15" customHeight="1">
      <c r="A53" s="75" t="s">
        <v>424</v>
      </c>
      <c r="G53" s="68"/>
      <c r="H53" s="68"/>
      <c r="I53" s="68"/>
    </row>
    <row r="54" spans="1:9" s="66" customFormat="1" ht="15" customHeight="1">
      <c r="A54" s="925" t="s">
        <v>425</v>
      </c>
      <c r="B54" s="925"/>
      <c r="C54" s="925"/>
      <c r="D54" s="925"/>
      <c r="G54" s="68"/>
      <c r="H54" s="68"/>
      <c r="I54" s="68"/>
    </row>
    <row r="55" spans="1:8" ht="12.75">
      <c r="A55" s="926" t="s">
        <v>291</v>
      </c>
      <c r="B55" s="926"/>
      <c r="C55" s="926"/>
      <c r="D55" s="926"/>
      <c r="E55" s="926"/>
      <c r="F55" s="926"/>
      <c r="G55" s="926"/>
      <c r="H55" s="926"/>
    </row>
  </sheetData>
  <mergeCells count="7">
    <mergeCell ref="A52:E52"/>
    <mergeCell ref="A54:D54"/>
    <mergeCell ref="A55:H55"/>
    <mergeCell ref="A1:L1"/>
    <mergeCell ref="A3:L3"/>
    <mergeCell ref="A4:L4"/>
    <mergeCell ref="A5:L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5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CV52"/>
  <sheetViews>
    <sheetView view="pageBreakPreview" zoomScale="75" zoomScaleNormal="75" zoomScaleSheetLayoutView="75" workbookViewId="0" topLeftCell="A1">
      <selection activeCell="A5" sqref="A5:K5"/>
    </sheetView>
  </sheetViews>
  <sheetFormatPr defaultColWidth="11.421875" defaultRowHeight="12.75"/>
  <cols>
    <col min="1" max="1" width="48.7109375" style="63" customWidth="1"/>
    <col min="2" max="5" width="13.421875" style="63" bestFit="1" customWidth="1"/>
    <col min="6" max="6" width="13.28125" style="63" bestFit="1" customWidth="1"/>
    <col min="7" max="7" width="13.421875" style="63" bestFit="1" customWidth="1"/>
    <col min="8" max="8" width="13.00390625" style="63" bestFit="1" customWidth="1"/>
    <col min="9" max="10" width="13.421875" style="63" bestFit="1" customWidth="1"/>
    <col min="11" max="16384" width="11.421875" style="63" customWidth="1"/>
  </cols>
  <sheetData>
    <row r="1" spans="1:11" ht="18" customHeight="1">
      <c r="A1" s="924" t="s">
        <v>534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</row>
    <row r="3" spans="1:12" ht="15" customHeight="1">
      <c r="A3" s="927" t="s">
        <v>662</v>
      </c>
      <c r="B3" s="927"/>
      <c r="C3" s="927"/>
      <c r="D3" s="927"/>
      <c r="E3" s="927"/>
      <c r="F3" s="927"/>
      <c r="G3" s="927"/>
      <c r="H3" s="927"/>
      <c r="I3" s="927"/>
      <c r="J3" s="927"/>
      <c r="K3" s="927"/>
      <c r="L3" s="76"/>
    </row>
    <row r="4" spans="1:14" ht="15">
      <c r="A4" s="916" t="s">
        <v>286</v>
      </c>
      <c r="B4" s="916"/>
      <c r="C4" s="916"/>
      <c r="D4" s="916"/>
      <c r="E4" s="916"/>
      <c r="F4" s="916"/>
      <c r="G4" s="916"/>
      <c r="H4" s="916"/>
      <c r="I4" s="916"/>
      <c r="J4" s="916"/>
      <c r="K4" s="916"/>
      <c r="L4" s="77"/>
      <c r="M4" s="77"/>
      <c r="N4" s="77"/>
    </row>
    <row r="5" spans="1:14" ht="15">
      <c r="A5" s="916" t="s">
        <v>565</v>
      </c>
      <c r="B5" s="916"/>
      <c r="C5" s="916"/>
      <c r="D5" s="916"/>
      <c r="E5" s="916"/>
      <c r="F5" s="916"/>
      <c r="G5" s="916"/>
      <c r="H5" s="916"/>
      <c r="I5" s="916"/>
      <c r="J5" s="916"/>
      <c r="K5" s="916"/>
      <c r="L5" s="77"/>
      <c r="M5" s="77"/>
      <c r="N5" s="77"/>
    </row>
    <row r="6" spans="1:14" ht="13.5" thickBot="1">
      <c r="A6" s="281"/>
      <c r="B6" s="296"/>
      <c r="C6" s="296"/>
      <c r="D6" s="296"/>
      <c r="E6" s="296"/>
      <c r="F6" s="296"/>
      <c r="G6" s="296"/>
      <c r="H6" s="296"/>
      <c r="I6" s="296"/>
      <c r="J6" s="296"/>
      <c r="K6" s="77"/>
      <c r="L6" s="77"/>
      <c r="M6" s="77"/>
      <c r="N6" s="77"/>
    </row>
    <row r="7" spans="1:100" s="66" customFormat="1" ht="30.75" customHeight="1" thickBot="1">
      <c r="A7" s="718"/>
      <c r="B7" s="719">
        <v>2002</v>
      </c>
      <c r="C7" s="719">
        <v>2003</v>
      </c>
      <c r="D7" s="719">
        <v>2004</v>
      </c>
      <c r="E7" s="719">
        <v>2005</v>
      </c>
      <c r="F7" s="719">
        <v>2006</v>
      </c>
      <c r="G7" s="719">
        <v>2007</v>
      </c>
      <c r="H7" s="719">
        <v>2008</v>
      </c>
      <c r="I7" s="730">
        <v>2009</v>
      </c>
      <c r="J7" s="730">
        <v>2010</v>
      </c>
      <c r="K7" s="730">
        <v>2011</v>
      </c>
      <c r="L7" s="78"/>
      <c r="M7" s="78"/>
      <c r="N7" s="78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</row>
    <row r="8" spans="1:14" s="66" customFormat="1" ht="21" customHeight="1">
      <c r="A8" s="735" t="s">
        <v>335</v>
      </c>
      <c r="B8" s="731">
        <v>38104.26446299999</v>
      </c>
      <c r="C8" s="731">
        <v>39006.59200899999</v>
      </c>
      <c r="D8" s="731">
        <v>39518.688871</v>
      </c>
      <c r="E8" s="731">
        <v>34472.169830000006</v>
      </c>
      <c r="F8" s="731">
        <v>35185.9</v>
      </c>
      <c r="G8" s="731">
        <v>38115.6</v>
      </c>
      <c r="H8" s="731">
        <v>37345.5</v>
      </c>
      <c r="I8" s="732">
        <v>36546.3</v>
      </c>
      <c r="J8" s="732">
        <v>38230.2</v>
      </c>
      <c r="K8" s="732">
        <v>38629.8</v>
      </c>
      <c r="L8" s="77"/>
      <c r="M8" s="77"/>
      <c r="N8" s="77"/>
    </row>
    <row r="9" spans="1:14" s="66" customFormat="1" ht="21" customHeight="1">
      <c r="A9" s="736" t="s">
        <v>336</v>
      </c>
      <c r="B9" s="733">
        <v>23300.904917</v>
      </c>
      <c r="C9" s="733">
        <v>24139.927759</v>
      </c>
      <c r="D9" s="733">
        <v>25295.503761</v>
      </c>
      <c r="E9" s="733">
        <v>20299.637403000004</v>
      </c>
      <c r="F9" s="733">
        <v>21026.7</v>
      </c>
      <c r="G9" s="733">
        <v>22693.4</v>
      </c>
      <c r="H9" s="733">
        <v>23322.7</v>
      </c>
      <c r="I9" s="734">
        <v>22241.2</v>
      </c>
      <c r="J9" s="734">
        <v>23535.5</v>
      </c>
      <c r="K9" s="734">
        <v>23988</v>
      </c>
      <c r="L9" s="77"/>
      <c r="M9" s="77"/>
      <c r="N9" s="77"/>
    </row>
    <row r="10" spans="1:14" s="66" customFormat="1" ht="12.75">
      <c r="A10" s="288" t="s">
        <v>298</v>
      </c>
      <c r="B10" s="289">
        <v>3914.507995</v>
      </c>
      <c r="C10" s="289">
        <v>3811.4842909999998</v>
      </c>
      <c r="D10" s="289">
        <v>4421.199069</v>
      </c>
      <c r="E10" s="289">
        <v>2515.682401</v>
      </c>
      <c r="F10" s="289">
        <v>3392.8</v>
      </c>
      <c r="G10" s="289">
        <v>4206.2</v>
      </c>
      <c r="H10" s="289">
        <v>4113.1</v>
      </c>
      <c r="I10" s="290">
        <v>3204.4</v>
      </c>
      <c r="J10" s="290">
        <v>3481.4</v>
      </c>
      <c r="K10" s="290">
        <v>3852.5</v>
      </c>
      <c r="L10" s="77"/>
      <c r="M10" s="77"/>
      <c r="N10" s="77"/>
    </row>
    <row r="11" spans="1:11" s="66" customFormat="1" ht="15" customHeight="1">
      <c r="A11" s="291" t="s">
        <v>420</v>
      </c>
      <c r="B11" s="274">
        <v>1462.229341</v>
      </c>
      <c r="C11" s="274">
        <v>1373.87822</v>
      </c>
      <c r="D11" s="274">
        <v>1521.01834</v>
      </c>
      <c r="E11" s="274">
        <v>1189.821547</v>
      </c>
      <c r="F11" s="274">
        <v>1075.4</v>
      </c>
      <c r="G11" s="274">
        <v>1021.1</v>
      </c>
      <c r="H11" s="274">
        <v>969.1</v>
      </c>
      <c r="I11" s="275">
        <v>1060.9</v>
      </c>
      <c r="J11" s="275">
        <v>1095.4</v>
      </c>
      <c r="K11" s="275">
        <v>1317.6</v>
      </c>
    </row>
    <row r="12" spans="1:11" s="66" customFormat="1" ht="12.75">
      <c r="A12" s="291" t="s">
        <v>299</v>
      </c>
      <c r="B12" s="274">
        <v>570.178981</v>
      </c>
      <c r="C12" s="274">
        <v>580.830648</v>
      </c>
      <c r="D12" s="274">
        <v>595.0330399999999</v>
      </c>
      <c r="E12" s="274">
        <v>530.923935</v>
      </c>
      <c r="F12" s="274">
        <v>576.9</v>
      </c>
      <c r="G12" s="274">
        <v>615.4</v>
      </c>
      <c r="H12" s="274">
        <v>547.8</v>
      </c>
      <c r="I12" s="275">
        <v>1319.4</v>
      </c>
      <c r="J12" s="275">
        <v>1347.9</v>
      </c>
      <c r="K12" s="275">
        <v>1314.4</v>
      </c>
    </row>
    <row r="13" spans="1:11" s="66" customFormat="1" ht="15" customHeight="1">
      <c r="A13" s="291" t="s">
        <v>421</v>
      </c>
      <c r="B13" s="274">
        <v>6175.943164</v>
      </c>
      <c r="C13" s="274">
        <v>7629.805268</v>
      </c>
      <c r="D13" s="274">
        <v>7031.674693999999</v>
      </c>
      <c r="E13" s="274">
        <v>6318.541441</v>
      </c>
      <c r="F13" s="274">
        <v>5885.7</v>
      </c>
      <c r="G13" s="274">
        <v>6468.4</v>
      </c>
      <c r="H13" s="274">
        <v>6589</v>
      </c>
      <c r="I13" s="275">
        <v>6401.1</v>
      </c>
      <c r="J13" s="275">
        <v>6248.7</v>
      </c>
      <c r="K13" s="275">
        <v>6129.8</v>
      </c>
    </row>
    <row r="14" spans="1:11" s="66" customFormat="1" ht="12.75">
      <c r="A14" s="291" t="s">
        <v>300</v>
      </c>
      <c r="B14" s="274">
        <v>507.733032</v>
      </c>
      <c r="C14" s="274">
        <v>443.829261</v>
      </c>
      <c r="D14" s="274">
        <v>436.627605</v>
      </c>
      <c r="E14" s="274">
        <v>403.811462</v>
      </c>
      <c r="F14" s="274">
        <v>418.8</v>
      </c>
      <c r="G14" s="274">
        <v>412.9</v>
      </c>
      <c r="H14" s="274">
        <v>355.4</v>
      </c>
      <c r="I14" s="275">
        <v>447.6</v>
      </c>
      <c r="J14" s="275">
        <v>377.2</v>
      </c>
      <c r="K14" s="275">
        <v>402.2</v>
      </c>
    </row>
    <row r="15" spans="1:11" s="66" customFormat="1" ht="15" customHeight="1">
      <c r="A15" s="291" t="s">
        <v>422</v>
      </c>
      <c r="B15" s="274">
        <v>5169.417322</v>
      </c>
      <c r="C15" s="274">
        <v>5961.242744</v>
      </c>
      <c r="D15" s="274">
        <v>5330.300531</v>
      </c>
      <c r="E15" s="274">
        <v>5078.2674050000005</v>
      </c>
      <c r="F15" s="274">
        <v>5661.8</v>
      </c>
      <c r="G15" s="274">
        <v>5081.3</v>
      </c>
      <c r="H15" s="274">
        <v>5100.5</v>
      </c>
      <c r="I15" s="275">
        <v>5631.6</v>
      </c>
      <c r="J15" s="275">
        <v>5746.5</v>
      </c>
      <c r="K15" s="275">
        <v>5768.4</v>
      </c>
    </row>
    <row r="16" spans="1:11" s="66" customFormat="1" ht="12.75">
      <c r="A16" s="291" t="s">
        <v>301</v>
      </c>
      <c r="B16" s="274">
        <v>1325.024792</v>
      </c>
      <c r="C16" s="274">
        <v>1624.718068</v>
      </c>
      <c r="D16" s="274">
        <v>1624.844223</v>
      </c>
      <c r="E16" s="274">
        <v>1314.226497</v>
      </c>
      <c r="F16" s="274">
        <v>1465.7</v>
      </c>
      <c r="G16" s="274">
        <v>1417.8</v>
      </c>
      <c r="H16" s="274">
        <v>1362.3</v>
      </c>
      <c r="I16" s="275">
        <v>1224.1</v>
      </c>
      <c r="J16" s="275">
        <v>1262.3</v>
      </c>
      <c r="K16" s="275">
        <v>1191</v>
      </c>
    </row>
    <row r="17" spans="1:11" s="66" customFormat="1" ht="12.75">
      <c r="A17" s="291" t="s">
        <v>302</v>
      </c>
      <c r="B17" s="274">
        <v>3526.00206</v>
      </c>
      <c r="C17" s="274">
        <v>2074.801936</v>
      </c>
      <c r="D17" s="274">
        <v>3592.458037</v>
      </c>
      <c r="E17" s="274">
        <v>2492.683786</v>
      </c>
      <c r="F17" s="274">
        <v>2034.4</v>
      </c>
      <c r="G17" s="274">
        <v>2838.7</v>
      </c>
      <c r="H17" s="274">
        <v>3389.5</v>
      </c>
      <c r="I17" s="275">
        <v>2798.5</v>
      </c>
      <c r="J17" s="275">
        <v>3724.3</v>
      </c>
      <c r="K17" s="275">
        <v>3753.4</v>
      </c>
    </row>
    <row r="18" spans="1:11" s="66" customFormat="1" ht="12.75">
      <c r="A18" s="292" t="s">
        <v>303</v>
      </c>
      <c r="B18" s="293">
        <v>649.86823</v>
      </c>
      <c r="C18" s="293">
        <v>639.337323</v>
      </c>
      <c r="D18" s="293">
        <v>742.348222</v>
      </c>
      <c r="E18" s="293">
        <v>455.678929</v>
      </c>
      <c r="F18" s="293">
        <v>515.2</v>
      </c>
      <c r="G18" s="293">
        <v>631.6</v>
      </c>
      <c r="H18" s="293">
        <v>896</v>
      </c>
      <c r="I18" s="294">
        <v>153.6</v>
      </c>
      <c r="J18" s="294">
        <v>251.8</v>
      </c>
      <c r="K18" s="294">
        <v>258.7</v>
      </c>
    </row>
    <row r="19" spans="1:11" s="66" customFormat="1" ht="21" customHeight="1">
      <c r="A19" s="736" t="s">
        <v>337</v>
      </c>
      <c r="B19" s="733">
        <v>13342.969192</v>
      </c>
      <c r="C19" s="733">
        <v>13465.070857</v>
      </c>
      <c r="D19" s="733">
        <v>12808.487419000001</v>
      </c>
      <c r="E19" s="733">
        <v>12809.957966000002</v>
      </c>
      <c r="F19" s="733">
        <v>12798.8</v>
      </c>
      <c r="G19" s="733">
        <v>14021.5</v>
      </c>
      <c r="H19" s="733">
        <v>12663.4</v>
      </c>
      <c r="I19" s="734">
        <v>12972.1</v>
      </c>
      <c r="J19" s="734">
        <v>13339.7</v>
      </c>
      <c r="K19" s="734">
        <v>13271.3</v>
      </c>
    </row>
    <row r="20" spans="1:11" s="66" customFormat="1" ht="12.75">
      <c r="A20" s="288" t="s">
        <v>305</v>
      </c>
      <c r="B20" s="289">
        <v>10006.215345</v>
      </c>
      <c r="C20" s="289">
        <v>10237.749586</v>
      </c>
      <c r="D20" s="289">
        <v>9545.246243000001</v>
      </c>
      <c r="E20" s="289">
        <v>9611.111428000002</v>
      </c>
      <c r="F20" s="289">
        <v>9613.7</v>
      </c>
      <c r="G20" s="289">
        <v>10851.6</v>
      </c>
      <c r="H20" s="289">
        <v>9494.5</v>
      </c>
      <c r="I20" s="290">
        <v>9647.3</v>
      </c>
      <c r="J20" s="290">
        <v>9957.1</v>
      </c>
      <c r="K20" s="290">
        <v>9902.7</v>
      </c>
    </row>
    <row r="21" spans="1:11" s="66" customFormat="1" ht="12.75">
      <c r="A21" s="291" t="s">
        <v>306</v>
      </c>
      <c r="B21" s="274">
        <v>2432.543435</v>
      </c>
      <c r="C21" s="274">
        <v>2475.402127</v>
      </c>
      <c r="D21" s="274">
        <v>2305.375787</v>
      </c>
      <c r="E21" s="274">
        <v>2218.441031</v>
      </c>
      <c r="F21" s="274">
        <v>2098.9</v>
      </c>
      <c r="G21" s="274">
        <v>2894.8</v>
      </c>
      <c r="H21" s="274">
        <v>2017.1</v>
      </c>
      <c r="I21" s="275">
        <v>2628.8</v>
      </c>
      <c r="J21" s="275">
        <v>2779.5</v>
      </c>
      <c r="K21" s="275">
        <v>2669.3</v>
      </c>
    </row>
    <row r="22" spans="1:11" s="66" customFormat="1" ht="12.75">
      <c r="A22" s="291" t="s">
        <v>307</v>
      </c>
      <c r="B22" s="274">
        <v>4005.684189</v>
      </c>
      <c r="C22" s="274">
        <v>4195.18457</v>
      </c>
      <c r="D22" s="274">
        <v>4044.211479</v>
      </c>
      <c r="E22" s="274">
        <v>4157.686711</v>
      </c>
      <c r="F22" s="274">
        <v>4299.4</v>
      </c>
      <c r="G22" s="274">
        <v>4537.1</v>
      </c>
      <c r="H22" s="274">
        <v>4534.8</v>
      </c>
      <c r="I22" s="275">
        <v>4360.4</v>
      </c>
      <c r="J22" s="275">
        <v>4641.1</v>
      </c>
      <c r="K22" s="275">
        <v>4690</v>
      </c>
    </row>
    <row r="23" spans="1:11" s="66" customFormat="1" ht="12.75">
      <c r="A23" s="291" t="s">
        <v>308</v>
      </c>
      <c r="B23" s="274">
        <v>70.792673</v>
      </c>
      <c r="C23" s="274">
        <v>70.299172</v>
      </c>
      <c r="D23" s="274">
        <v>73.728336</v>
      </c>
      <c r="E23" s="274">
        <v>70.094358</v>
      </c>
      <c r="F23" s="274">
        <v>67.7</v>
      </c>
      <c r="G23" s="274">
        <v>64.1</v>
      </c>
      <c r="H23" s="274">
        <v>61.5</v>
      </c>
      <c r="I23" s="275">
        <v>47.9</v>
      </c>
      <c r="J23" s="275">
        <v>55.7</v>
      </c>
      <c r="K23" s="275">
        <v>64.1</v>
      </c>
    </row>
    <row r="24" spans="1:11" s="66" customFormat="1" ht="12.75">
      <c r="A24" s="291" t="s">
        <v>309</v>
      </c>
      <c r="B24" s="274">
        <v>1604.4059710000001</v>
      </c>
      <c r="C24" s="274">
        <v>1622.4100469999998</v>
      </c>
      <c r="D24" s="274">
        <v>1477.518325</v>
      </c>
      <c r="E24" s="274">
        <v>1531.881553</v>
      </c>
      <c r="F24" s="274">
        <v>1532.6</v>
      </c>
      <c r="G24" s="274">
        <v>1652.6</v>
      </c>
      <c r="H24" s="274">
        <v>1088.3</v>
      </c>
      <c r="I24" s="275">
        <v>996.7</v>
      </c>
      <c r="J24" s="275">
        <v>738.2</v>
      </c>
      <c r="K24" s="275">
        <v>712.1</v>
      </c>
    </row>
    <row r="25" spans="1:11" s="66" customFormat="1" ht="12.75">
      <c r="A25" s="291" t="s">
        <v>310</v>
      </c>
      <c r="B25" s="274">
        <v>1525.062256</v>
      </c>
      <c r="C25" s="274">
        <v>1529.704784</v>
      </c>
      <c r="D25" s="274">
        <v>1421.464156</v>
      </c>
      <c r="E25" s="274">
        <v>1415.106536</v>
      </c>
      <c r="F25" s="274">
        <v>1391.7</v>
      </c>
      <c r="G25" s="274">
        <v>1472.3</v>
      </c>
      <c r="H25" s="274">
        <v>1604.4</v>
      </c>
      <c r="I25" s="275">
        <v>1424.4</v>
      </c>
      <c r="J25" s="275">
        <v>1456.9</v>
      </c>
      <c r="K25" s="275">
        <v>1497.5</v>
      </c>
    </row>
    <row r="26" spans="1:11" s="66" customFormat="1" ht="12.75">
      <c r="A26" s="291" t="s">
        <v>311</v>
      </c>
      <c r="B26" s="274">
        <v>367.726821</v>
      </c>
      <c r="C26" s="274">
        <v>344.748886</v>
      </c>
      <c r="D26" s="274">
        <v>222.94816</v>
      </c>
      <c r="E26" s="274">
        <v>217.901239</v>
      </c>
      <c r="F26" s="274">
        <v>223.4</v>
      </c>
      <c r="G26" s="274">
        <v>230.7</v>
      </c>
      <c r="H26" s="274">
        <v>188.4</v>
      </c>
      <c r="I26" s="275">
        <v>189.1</v>
      </c>
      <c r="J26" s="275">
        <v>285.7</v>
      </c>
      <c r="K26" s="275">
        <v>269.7</v>
      </c>
    </row>
    <row r="27" spans="1:11" s="66" customFormat="1" ht="12.75">
      <c r="A27" s="291" t="s">
        <v>312</v>
      </c>
      <c r="B27" s="274">
        <v>3336.753847</v>
      </c>
      <c r="C27" s="274">
        <v>3227.3212710000003</v>
      </c>
      <c r="D27" s="274">
        <v>3263.2411760000005</v>
      </c>
      <c r="E27" s="274">
        <v>3198.8465380000002</v>
      </c>
      <c r="F27" s="274">
        <v>3185.1</v>
      </c>
      <c r="G27" s="274">
        <v>3169.9</v>
      </c>
      <c r="H27" s="274">
        <v>3168.9</v>
      </c>
      <c r="I27" s="275">
        <v>3324.8</v>
      </c>
      <c r="J27" s="275">
        <v>3382.6</v>
      </c>
      <c r="K27" s="275">
        <v>3368.6</v>
      </c>
    </row>
    <row r="28" spans="1:11" s="66" customFormat="1" ht="12.75">
      <c r="A28" s="291" t="s">
        <v>313</v>
      </c>
      <c r="B28" s="274">
        <v>2290.897091</v>
      </c>
      <c r="C28" s="274">
        <v>2304.017401</v>
      </c>
      <c r="D28" s="274">
        <v>2276.249282</v>
      </c>
      <c r="E28" s="274">
        <v>2242.493671</v>
      </c>
      <c r="F28" s="274">
        <v>2223.1</v>
      </c>
      <c r="G28" s="274">
        <v>2207.6</v>
      </c>
      <c r="H28" s="274">
        <v>2227.1</v>
      </c>
      <c r="I28" s="275">
        <v>2258.8</v>
      </c>
      <c r="J28" s="275">
        <v>2244.1</v>
      </c>
      <c r="K28" s="275">
        <v>2251.9</v>
      </c>
    </row>
    <row r="29" spans="1:11" s="66" customFormat="1" ht="12.75">
      <c r="A29" s="291" t="s">
        <v>314</v>
      </c>
      <c r="B29" s="274">
        <v>865.106521</v>
      </c>
      <c r="C29" s="274">
        <v>838.327416</v>
      </c>
      <c r="D29" s="274">
        <v>908.704239</v>
      </c>
      <c r="E29" s="274">
        <v>888.738793</v>
      </c>
      <c r="F29" s="274">
        <v>887.3</v>
      </c>
      <c r="G29" s="274">
        <v>885.5</v>
      </c>
      <c r="H29" s="274">
        <v>872</v>
      </c>
      <c r="I29" s="275">
        <v>890.2</v>
      </c>
      <c r="J29" s="275">
        <v>918.5</v>
      </c>
      <c r="K29" s="275">
        <v>894.8</v>
      </c>
    </row>
    <row r="30" spans="1:11" s="66" customFormat="1" ht="12.75">
      <c r="A30" s="291" t="s">
        <v>315</v>
      </c>
      <c r="B30" s="274">
        <v>180.750235</v>
      </c>
      <c r="C30" s="274">
        <v>84.97645399999999</v>
      </c>
      <c r="D30" s="274">
        <v>78.287655</v>
      </c>
      <c r="E30" s="274">
        <v>67.614074</v>
      </c>
      <c r="F30" s="274">
        <v>74.7</v>
      </c>
      <c r="G30" s="274">
        <v>76.8</v>
      </c>
      <c r="H30" s="274">
        <v>69.8</v>
      </c>
      <c r="I30" s="275">
        <v>175.8</v>
      </c>
      <c r="J30" s="275">
        <v>220</v>
      </c>
      <c r="K30" s="275">
        <v>221.9</v>
      </c>
    </row>
    <row r="31" spans="1:11" s="66" customFormat="1" ht="12.75">
      <c r="A31" s="291" t="s">
        <v>338</v>
      </c>
      <c r="B31" s="274">
        <v>457.113857</v>
      </c>
      <c r="C31" s="274">
        <v>413.348067</v>
      </c>
      <c r="D31" s="274">
        <v>404.744772</v>
      </c>
      <c r="E31" s="274">
        <v>354.245511</v>
      </c>
      <c r="F31" s="274">
        <v>352</v>
      </c>
      <c r="G31" s="274">
        <v>349.2</v>
      </c>
      <c r="H31" s="274">
        <v>359.2</v>
      </c>
      <c r="I31" s="275">
        <v>307.9</v>
      </c>
      <c r="J31" s="275">
        <v>321.6</v>
      </c>
      <c r="K31" s="275">
        <v>324</v>
      </c>
    </row>
    <row r="32" spans="1:11" s="66" customFormat="1" ht="13.5" customHeight="1">
      <c r="A32" s="295" t="s">
        <v>317</v>
      </c>
      <c r="B32" s="293">
        <v>1003.276497</v>
      </c>
      <c r="C32" s="293">
        <v>988.245326</v>
      </c>
      <c r="D32" s="293">
        <v>1009.952919</v>
      </c>
      <c r="E32" s="293">
        <v>1008.32895</v>
      </c>
      <c r="F32" s="293">
        <v>1008.4</v>
      </c>
      <c r="G32" s="293">
        <v>1051.5</v>
      </c>
      <c r="H32" s="293">
        <v>1000.2</v>
      </c>
      <c r="I32" s="294">
        <v>1025.1</v>
      </c>
      <c r="J32" s="294">
        <v>1033.4</v>
      </c>
      <c r="K32" s="294">
        <v>1046.5</v>
      </c>
    </row>
    <row r="33" spans="1:11" s="66" customFormat="1" ht="21" customHeight="1">
      <c r="A33" s="736" t="s">
        <v>318</v>
      </c>
      <c r="B33" s="733">
        <v>14231.149423000003</v>
      </c>
      <c r="C33" s="733">
        <v>14172.855451000001</v>
      </c>
      <c r="D33" s="733">
        <v>14109.044630999999</v>
      </c>
      <c r="E33" s="733">
        <v>13826.405857</v>
      </c>
      <c r="F33" s="733">
        <v>13712.1</v>
      </c>
      <c r="G33" s="733">
        <v>14024.9</v>
      </c>
      <c r="H33" s="733">
        <v>13501.9</v>
      </c>
      <c r="I33" s="734">
        <v>13446.9</v>
      </c>
      <c r="J33" s="734">
        <v>13642</v>
      </c>
      <c r="K33" s="734">
        <v>13522.6</v>
      </c>
    </row>
    <row r="34" spans="1:11" s="66" customFormat="1" ht="12.75">
      <c r="A34" s="288" t="s">
        <v>319</v>
      </c>
      <c r="B34" s="289">
        <v>984.171869</v>
      </c>
      <c r="C34" s="289">
        <v>913.763375</v>
      </c>
      <c r="D34" s="289">
        <v>983.251047</v>
      </c>
      <c r="E34" s="289">
        <v>989.675719</v>
      </c>
      <c r="F34" s="289">
        <v>983.1</v>
      </c>
      <c r="G34" s="289">
        <v>819.7</v>
      </c>
      <c r="H34" s="289">
        <v>742.5</v>
      </c>
      <c r="I34" s="290">
        <v>730.1</v>
      </c>
      <c r="J34" s="290">
        <v>712.3</v>
      </c>
      <c r="K34" s="290">
        <v>707.5</v>
      </c>
    </row>
    <row r="35" spans="1:11" s="66" customFormat="1" ht="12.75">
      <c r="A35" s="291" t="s">
        <v>320</v>
      </c>
      <c r="B35" s="274">
        <v>1187.631249</v>
      </c>
      <c r="C35" s="274">
        <v>1182.055036</v>
      </c>
      <c r="D35" s="274">
        <v>1183.207371</v>
      </c>
      <c r="E35" s="274">
        <v>1174.440461</v>
      </c>
      <c r="F35" s="274">
        <v>1158.2</v>
      </c>
      <c r="G35" s="274">
        <v>1104.1</v>
      </c>
      <c r="H35" s="274">
        <v>1081.5</v>
      </c>
      <c r="I35" s="275">
        <v>1075.4</v>
      </c>
      <c r="J35" s="275">
        <v>998.6</v>
      </c>
      <c r="K35" s="275">
        <v>983.9</v>
      </c>
    </row>
    <row r="36" spans="1:11" s="66" customFormat="1" ht="12.75">
      <c r="A36" s="291" t="s">
        <v>321</v>
      </c>
      <c r="B36" s="274">
        <v>1039.213258</v>
      </c>
      <c r="C36" s="274">
        <v>1138.191611</v>
      </c>
      <c r="D36" s="274">
        <v>1079.007883</v>
      </c>
      <c r="E36" s="274">
        <v>939.93621</v>
      </c>
      <c r="F36" s="274">
        <v>932.1</v>
      </c>
      <c r="G36" s="274">
        <v>1036.4</v>
      </c>
      <c r="H36" s="274">
        <v>769.1</v>
      </c>
      <c r="I36" s="275">
        <v>675.8</v>
      </c>
      <c r="J36" s="275">
        <v>895.1</v>
      </c>
      <c r="K36" s="275">
        <v>833.3</v>
      </c>
    </row>
    <row r="37" spans="1:11" s="66" customFormat="1" ht="12.75">
      <c r="A37" s="291" t="s">
        <v>322</v>
      </c>
      <c r="B37" s="274">
        <v>885.450902</v>
      </c>
      <c r="C37" s="274">
        <v>785.356295</v>
      </c>
      <c r="D37" s="274">
        <v>780.291713</v>
      </c>
      <c r="E37" s="274">
        <v>641.962664</v>
      </c>
      <c r="F37" s="274">
        <v>617.9</v>
      </c>
      <c r="G37" s="274">
        <v>603.7</v>
      </c>
      <c r="H37" s="274">
        <v>605.4</v>
      </c>
      <c r="I37" s="275">
        <v>526</v>
      </c>
      <c r="J37" s="275">
        <v>531.6</v>
      </c>
      <c r="K37" s="275">
        <v>543.8</v>
      </c>
    </row>
    <row r="38" spans="1:11" s="66" customFormat="1" ht="12.75">
      <c r="A38" s="291" t="s">
        <v>323</v>
      </c>
      <c r="B38" s="274">
        <v>484.33297</v>
      </c>
      <c r="C38" s="274">
        <v>496.690526</v>
      </c>
      <c r="D38" s="274">
        <v>494.664583</v>
      </c>
      <c r="E38" s="274">
        <v>487.771318</v>
      </c>
      <c r="F38" s="274">
        <v>476.3</v>
      </c>
      <c r="G38" s="274">
        <v>490.6</v>
      </c>
      <c r="H38" s="274">
        <v>469.3</v>
      </c>
      <c r="I38" s="275">
        <v>465.8</v>
      </c>
      <c r="J38" s="275">
        <v>469.2</v>
      </c>
      <c r="K38" s="275">
        <v>468.4</v>
      </c>
    </row>
    <row r="39" spans="1:11" s="66" customFormat="1" ht="12.75">
      <c r="A39" s="291" t="s">
        <v>324</v>
      </c>
      <c r="B39" s="274">
        <v>6437.415798</v>
      </c>
      <c r="C39" s="274">
        <v>6436.17947</v>
      </c>
      <c r="D39" s="274">
        <v>6377.250083</v>
      </c>
      <c r="E39" s="274">
        <v>6339.356016</v>
      </c>
      <c r="F39" s="274">
        <v>6620.9</v>
      </c>
      <c r="G39" s="274">
        <v>7116.7</v>
      </c>
      <c r="H39" s="274">
        <v>6902.7</v>
      </c>
      <c r="I39" s="275">
        <v>7072.3</v>
      </c>
      <c r="J39" s="275">
        <v>7176.5</v>
      </c>
      <c r="K39" s="275">
        <v>7146.5</v>
      </c>
    </row>
    <row r="40" spans="1:11" s="66" customFormat="1" ht="12.75">
      <c r="A40" s="291" t="s">
        <v>325</v>
      </c>
      <c r="B40" s="274">
        <v>1053.493762</v>
      </c>
      <c r="C40" s="274">
        <v>1063.58409</v>
      </c>
      <c r="D40" s="274">
        <v>1037.088464</v>
      </c>
      <c r="E40" s="274">
        <v>1038.307049</v>
      </c>
      <c r="F40" s="274">
        <v>1036.8</v>
      </c>
      <c r="G40" s="274">
        <v>1063.9</v>
      </c>
      <c r="H40" s="274">
        <v>1067.5</v>
      </c>
      <c r="I40" s="275">
        <v>1044.4</v>
      </c>
      <c r="J40" s="275">
        <v>1060.6</v>
      </c>
      <c r="K40" s="275">
        <v>1040.1</v>
      </c>
    </row>
    <row r="41" spans="1:11" s="66" customFormat="1" ht="12.75">
      <c r="A41" s="291" t="s">
        <v>326</v>
      </c>
      <c r="B41" s="274">
        <v>316.516788</v>
      </c>
      <c r="C41" s="274">
        <v>321.26463</v>
      </c>
      <c r="D41" s="274">
        <v>322.870898</v>
      </c>
      <c r="E41" s="274">
        <v>327.713964</v>
      </c>
      <c r="F41" s="274">
        <v>330.6</v>
      </c>
      <c r="G41" s="274">
        <v>331.4</v>
      </c>
      <c r="H41" s="274">
        <v>332.2</v>
      </c>
      <c r="I41" s="275">
        <v>332.5</v>
      </c>
      <c r="J41" s="275">
        <v>332.8</v>
      </c>
      <c r="K41" s="275">
        <v>337.9</v>
      </c>
    </row>
    <row r="42" spans="1:11" s="66" customFormat="1" ht="12.75">
      <c r="A42" s="291" t="s">
        <v>327</v>
      </c>
      <c r="B42" s="274">
        <v>501.418967</v>
      </c>
      <c r="C42" s="274">
        <v>456.116067</v>
      </c>
      <c r="D42" s="274">
        <v>451.013951</v>
      </c>
      <c r="E42" s="274">
        <v>403.449657</v>
      </c>
      <c r="F42" s="274">
        <v>398.1</v>
      </c>
      <c r="G42" s="274">
        <v>349.2</v>
      </c>
      <c r="H42" s="274">
        <v>359.2</v>
      </c>
      <c r="I42" s="275">
        <v>307.9</v>
      </c>
      <c r="J42" s="275">
        <v>321.6</v>
      </c>
      <c r="K42" s="275">
        <v>324</v>
      </c>
    </row>
    <row r="43" spans="1:11" s="66" customFormat="1" ht="12.75">
      <c r="A43" s="330" t="s">
        <v>339</v>
      </c>
      <c r="B43" s="274">
        <v>418.618</v>
      </c>
      <c r="C43" s="274">
        <v>458.91</v>
      </c>
      <c r="D43" s="274">
        <v>472.648</v>
      </c>
      <c r="E43" s="274">
        <v>542.002</v>
      </c>
      <c r="F43" s="274">
        <v>246</v>
      </c>
      <c r="G43" s="274">
        <v>226.5</v>
      </c>
      <c r="H43" s="274">
        <v>307.5</v>
      </c>
      <c r="I43" s="275">
        <v>333.1</v>
      </c>
      <c r="J43" s="275">
        <v>268.2</v>
      </c>
      <c r="K43" s="275">
        <v>243.2</v>
      </c>
    </row>
    <row r="44" spans="1:11" s="66" customFormat="1" ht="12.75">
      <c r="A44" s="292" t="s">
        <v>329</v>
      </c>
      <c r="B44" s="293">
        <v>922.88586</v>
      </c>
      <c r="C44" s="293">
        <v>920.744351</v>
      </c>
      <c r="D44" s="293">
        <v>927.750638</v>
      </c>
      <c r="E44" s="293">
        <v>941.790799</v>
      </c>
      <c r="F44" s="293">
        <v>912.1</v>
      </c>
      <c r="G44" s="293">
        <v>882.7</v>
      </c>
      <c r="H44" s="293">
        <v>865</v>
      </c>
      <c r="I44" s="294">
        <v>883.6</v>
      </c>
      <c r="J44" s="294">
        <v>875.5</v>
      </c>
      <c r="K44" s="294">
        <v>894</v>
      </c>
    </row>
    <row r="45" spans="1:11" s="66" customFormat="1" ht="19.5" customHeight="1">
      <c r="A45" s="736" t="s">
        <v>330</v>
      </c>
      <c r="B45" s="733">
        <v>23873.11503999999</v>
      </c>
      <c r="C45" s="733">
        <v>24833.73655799999</v>
      </c>
      <c r="D45" s="733">
        <v>25409.64424</v>
      </c>
      <c r="E45" s="733">
        <v>20645.76397300001</v>
      </c>
      <c r="F45" s="733">
        <v>21473.8</v>
      </c>
      <c r="G45" s="733">
        <v>24090.7</v>
      </c>
      <c r="H45" s="733">
        <v>23843.6</v>
      </c>
      <c r="I45" s="734">
        <v>23099.4</v>
      </c>
      <c r="J45" s="734">
        <v>24588.2</v>
      </c>
      <c r="K45" s="734">
        <v>25107.2</v>
      </c>
    </row>
    <row r="46" spans="1:11" s="74" customFormat="1" ht="21.75" customHeight="1">
      <c r="A46" s="736" t="s">
        <v>331</v>
      </c>
      <c r="B46" s="733">
        <v>2884.122274</v>
      </c>
      <c r="C46" s="733">
        <v>2889.003388</v>
      </c>
      <c r="D46" s="733">
        <v>2951.743259</v>
      </c>
      <c r="E46" s="733">
        <v>2992.358619</v>
      </c>
      <c r="F46" s="733">
        <v>3043.9</v>
      </c>
      <c r="G46" s="733">
        <v>3083.3</v>
      </c>
      <c r="H46" s="733">
        <v>3124.1</v>
      </c>
      <c r="I46" s="734">
        <v>3060.2</v>
      </c>
      <c r="J46" s="734">
        <v>3099.8</v>
      </c>
      <c r="K46" s="734">
        <v>3094.9</v>
      </c>
    </row>
    <row r="47" spans="1:11" s="66" customFormat="1" ht="21.75" customHeight="1" thickBot="1">
      <c r="A47" s="737" t="s">
        <v>340</v>
      </c>
      <c r="B47" s="738">
        <v>20988.99276599999</v>
      </c>
      <c r="C47" s="738">
        <v>21944.73316999999</v>
      </c>
      <c r="D47" s="738">
        <v>22457.900981000003</v>
      </c>
      <c r="E47" s="738">
        <v>17653.40535400001</v>
      </c>
      <c r="F47" s="738">
        <v>18429.9</v>
      </c>
      <c r="G47" s="738">
        <v>21007.4</v>
      </c>
      <c r="H47" s="738">
        <v>20719.5</v>
      </c>
      <c r="I47" s="739">
        <v>20039.2</v>
      </c>
      <c r="J47" s="739">
        <v>21488.4</v>
      </c>
      <c r="K47" s="739">
        <v>22012.3</v>
      </c>
    </row>
    <row r="48" spans="1:10" s="66" customFormat="1" ht="15" customHeight="1">
      <c r="A48" s="928" t="s">
        <v>426</v>
      </c>
      <c r="B48" s="928"/>
      <c r="C48" s="928"/>
      <c r="D48" s="928"/>
      <c r="E48" s="928"/>
      <c r="F48" s="280"/>
      <c r="G48" s="280"/>
      <c r="H48" s="280"/>
      <c r="I48" s="280"/>
      <c r="J48" s="280"/>
    </row>
    <row r="49" spans="1:11" ht="15" customHeight="1">
      <c r="A49" s="79" t="s">
        <v>424</v>
      </c>
      <c r="C49" s="66"/>
      <c r="D49" s="66"/>
      <c r="E49" s="66"/>
      <c r="F49" s="66"/>
      <c r="G49" s="66"/>
      <c r="H49" s="66"/>
      <c r="I49" s="66"/>
      <c r="J49" s="66"/>
      <c r="K49" s="66"/>
    </row>
    <row r="50" spans="1:11" ht="15" customHeight="1">
      <c r="A50" s="930" t="s">
        <v>427</v>
      </c>
      <c r="B50" s="930"/>
      <c r="C50" s="930"/>
      <c r="D50" s="66"/>
      <c r="E50" s="66"/>
      <c r="F50" s="66"/>
      <c r="G50" s="66"/>
      <c r="H50" s="66"/>
      <c r="I50" s="66"/>
      <c r="J50" s="66"/>
      <c r="K50" s="66"/>
    </row>
    <row r="51" spans="1:11" ht="12.75">
      <c r="A51" s="929" t="s">
        <v>291</v>
      </c>
      <c r="B51" s="929"/>
      <c r="C51" s="929"/>
      <c r="D51" s="929"/>
      <c r="E51" s="929"/>
      <c r="F51" s="929"/>
      <c r="G51" s="929"/>
      <c r="H51" s="929"/>
      <c r="I51" s="929"/>
      <c r="J51" s="66"/>
      <c r="K51" s="66"/>
    </row>
    <row r="52" spans="3:11" ht="12.75">
      <c r="C52" s="66"/>
      <c r="D52" s="66"/>
      <c r="E52" s="66"/>
      <c r="F52" s="66"/>
      <c r="G52" s="66"/>
      <c r="H52" s="66"/>
      <c r="I52" s="66"/>
      <c r="J52" s="66"/>
      <c r="K52" s="66"/>
    </row>
  </sheetData>
  <mergeCells count="7">
    <mergeCell ref="A48:E48"/>
    <mergeCell ref="A51:I51"/>
    <mergeCell ref="A50:C50"/>
    <mergeCell ref="A1:K1"/>
    <mergeCell ref="A3:K3"/>
    <mergeCell ref="A4:K4"/>
    <mergeCell ref="A5:K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60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L103"/>
  <sheetViews>
    <sheetView view="pageBreakPreview" zoomScale="75" zoomScaleNormal="75" zoomScaleSheetLayoutView="75" workbookViewId="0" topLeftCell="A22">
      <selection activeCell="J42" sqref="J42"/>
    </sheetView>
  </sheetViews>
  <sheetFormatPr defaultColWidth="11.421875" defaultRowHeight="12.75"/>
  <cols>
    <col min="1" max="9" width="13.57421875" style="63" customWidth="1"/>
    <col min="10" max="10" width="9.8515625" style="63" customWidth="1"/>
    <col min="11" max="16384" width="11.421875" style="63" customWidth="1"/>
  </cols>
  <sheetData>
    <row r="1" spans="1:9" ht="18">
      <c r="A1" s="924" t="s">
        <v>534</v>
      </c>
      <c r="B1" s="924"/>
      <c r="C1" s="924"/>
      <c r="D1" s="924"/>
      <c r="E1" s="924"/>
      <c r="F1" s="924"/>
      <c r="G1" s="924"/>
      <c r="H1" s="924"/>
      <c r="I1" s="924"/>
    </row>
    <row r="3" spans="1:9" ht="15">
      <c r="A3" s="916" t="s">
        <v>663</v>
      </c>
      <c r="B3" s="916"/>
      <c r="C3" s="916"/>
      <c r="D3" s="916"/>
      <c r="E3" s="916"/>
      <c r="F3" s="916"/>
      <c r="G3" s="916"/>
      <c r="H3" s="916"/>
      <c r="I3" s="916"/>
    </row>
    <row r="4" spans="1:9" ht="15">
      <c r="A4" s="916" t="s">
        <v>280</v>
      </c>
      <c r="B4" s="916"/>
      <c r="C4" s="916"/>
      <c r="D4" s="916"/>
      <c r="E4" s="916"/>
      <c r="F4" s="916"/>
      <c r="G4" s="916"/>
      <c r="H4" s="916"/>
      <c r="I4" s="916"/>
    </row>
    <row r="5" spans="1:9" ht="15">
      <c r="A5" s="916" t="s">
        <v>565</v>
      </c>
      <c r="B5" s="916"/>
      <c r="C5" s="916"/>
      <c r="D5" s="916"/>
      <c r="E5" s="916"/>
      <c r="F5" s="916"/>
      <c r="G5" s="916"/>
      <c r="H5" s="916"/>
      <c r="I5" s="916"/>
    </row>
    <row r="6" spans="1:9" ht="14.25" customHeight="1" thickBot="1">
      <c r="A6" s="297"/>
      <c r="B6" s="297"/>
      <c r="C6" s="297"/>
      <c r="D6" s="297"/>
      <c r="E6" s="297"/>
      <c r="F6" s="297"/>
      <c r="G6" s="297"/>
      <c r="H6" s="297"/>
      <c r="I6" s="297"/>
    </row>
    <row r="7" spans="1:9" s="64" customFormat="1" ht="26.25" customHeight="1">
      <c r="A7" s="907" t="s">
        <v>80</v>
      </c>
      <c r="B7" s="740" t="s">
        <v>341</v>
      </c>
      <c r="C7" s="910" t="s">
        <v>294</v>
      </c>
      <c r="D7" s="740" t="s">
        <v>342</v>
      </c>
      <c r="E7" s="910" t="s">
        <v>582</v>
      </c>
      <c r="F7" s="910" t="s">
        <v>579</v>
      </c>
      <c r="G7" s="910" t="s">
        <v>580</v>
      </c>
      <c r="H7" s="910" t="s">
        <v>295</v>
      </c>
      <c r="I7" s="913" t="s">
        <v>343</v>
      </c>
    </row>
    <row r="8" spans="1:11" s="64" customFormat="1" ht="21.75" customHeight="1" thickBot="1">
      <c r="A8" s="909"/>
      <c r="B8" s="741" t="s">
        <v>344</v>
      </c>
      <c r="C8" s="912"/>
      <c r="D8" s="741" t="s">
        <v>345</v>
      </c>
      <c r="E8" s="912"/>
      <c r="F8" s="912"/>
      <c r="G8" s="912"/>
      <c r="H8" s="912"/>
      <c r="I8" s="915"/>
      <c r="K8" s="80"/>
    </row>
    <row r="9" spans="1:9" s="64" customFormat="1" ht="12.75">
      <c r="A9" s="298">
        <v>2003</v>
      </c>
      <c r="B9" s="274">
        <v>27308.648999999998</v>
      </c>
      <c r="C9" s="274">
        <v>3358.6</v>
      </c>
      <c r="D9" s="274">
        <v>23950.049</v>
      </c>
      <c r="E9" s="274">
        <v>3344.3</v>
      </c>
      <c r="F9" s="274">
        <v>2529.8</v>
      </c>
      <c r="G9" s="274">
        <v>155.9</v>
      </c>
      <c r="H9" s="274">
        <v>26323.948999999997</v>
      </c>
      <c r="I9" s="275">
        <v>22979.648999999998</v>
      </c>
    </row>
    <row r="10" spans="1:11" s="64" customFormat="1" ht="12.75">
      <c r="A10" s="298">
        <v>2004</v>
      </c>
      <c r="B10" s="274">
        <v>26531.909</v>
      </c>
      <c r="C10" s="274">
        <v>3511.2</v>
      </c>
      <c r="D10" s="274">
        <v>23020.709</v>
      </c>
      <c r="E10" s="274">
        <v>3455.6</v>
      </c>
      <c r="F10" s="274">
        <v>2567.9</v>
      </c>
      <c r="G10" s="274">
        <v>165.8</v>
      </c>
      <c r="H10" s="274">
        <v>25422.809</v>
      </c>
      <c r="I10" s="275">
        <v>21967.209000000003</v>
      </c>
      <c r="K10" s="81"/>
    </row>
    <row r="11" spans="1:9" s="64" customFormat="1" ht="12.75">
      <c r="A11" s="298">
        <v>2005</v>
      </c>
      <c r="B11" s="274">
        <v>24537.078999999998</v>
      </c>
      <c r="C11" s="274">
        <v>3649.991</v>
      </c>
      <c r="D11" s="274">
        <v>20887.087999999996</v>
      </c>
      <c r="E11" s="274">
        <v>3520.8</v>
      </c>
      <c r="F11" s="274">
        <v>2358.146</v>
      </c>
      <c r="G11" s="274">
        <v>171.351</v>
      </c>
      <c r="H11" s="274">
        <v>23073.982999999997</v>
      </c>
      <c r="I11" s="275">
        <v>19553.083</v>
      </c>
    </row>
    <row r="12" spans="1:9" s="64" customFormat="1" ht="12.75">
      <c r="A12" s="298">
        <v>2006</v>
      </c>
      <c r="B12" s="274">
        <v>21577.6</v>
      </c>
      <c r="C12" s="274">
        <v>3764.9</v>
      </c>
      <c r="D12" s="274">
        <v>17812.7</v>
      </c>
      <c r="E12" s="274">
        <v>3576.011</v>
      </c>
      <c r="F12" s="274">
        <v>5230.3</v>
      </c>
      <c r="G12" s="274">
        <v>179.5</v>
      </c>
      <c r="H12" s="274">
        <v>22863.5</v>
      </c>
      <c r="I12" s="275">
        <v>19287.488999999998</v>
      </c>
    </row>
    <row r="13" spans="1:9" s="64" customFormat="1" ht="12.75">
      <c r="A13" s="298">
        <v>2007</v>
      </c>
      <c r="B13" s="274">
        <v>25169.4</v>
      </c>
      <c r="C13" s="274">
        <v>4634.4</v>
      </c>
      <c r="D13" s="274">
        <v>20535</v>
      </c>
      <c r="E13" s="274">
        <v>3816.592</v>
      </c>
      <c r="F13" s="274">
        <v>5808.5</v>
      </c>
      <c r="G13" s="274">
        <v>193.6</v>
      </c>
      <c r="H13" s="274">
        <v>26149.9</v>
      </c>
      <c r="I13" s="275">
        <v>22333.308</v>
      </c>
    </row>
    <row r="14" spans="1:9" s="64" customFormat="1" ht="12.75">
      <c r="A14" s="298">
        <v>2008</v>
      </c>
      <c r="B14" s="274">
        <v>22847.5</v>
      </c>
      <c r="C14" s="274">
        <v>4820</v>
      </c>
      <c r="D14" s="274">
        <v>18027.5</v>
      </c>
      <c r="E14" s="274">
        <v>3493.513</v>
      </c>
      <c r="F14" s="274">
        <v>5223.8</v>
      </c>
      <c r="G14" s="274">
        <v>219.7</v>
      </c>
      <c r="H14" s="274">
        <v>23031.6</v>
      </c>
      <c r="I14" s="275">
        <v>19538.087</v>
      </c>
    </row>
    <row r="15" spans="1:9" s="64" customFormat="1" ht="12.75">
      <c r="A15" s="298">
        <v>2009</v>
      </c>
      <c r="B15" s="274">
        <v>20953.5</v>
      </c>
      <c r="C15" s="274">
        <v>4794.1</v>
      </c>
      <c r="D15" s="274">
        <v>16159.4</v>
      </c>
      <c r="E15" s="274">
        <v>3476.986</v>
      </c>
      <c r="F15" s="274">
        <v>5189.3</v>
      </c>
      <c r="G15" s="274">
        <v>247.7</v>
      </c>
      <c r="H15" s="274">
        <v>21101</v>
      </c>
      <c r="I15" s="275">
        <v>17624.014</v>
      </c>
    </row>
    <row r="16" spans="1:9" s="64" customFormat="1" ht="12.75">
      <c r="A16" s="298">
        <v>2010</v>
      </c>
      <c r="B16" s="274">
        <v>22366.1</v>
      </c>
      <c r="C16" s="274">
        <v>4758.3</v>
      </c>
      <c r="D16" s="274">
        <v>17607.8</v>
      </c>
      <c r="E16" s="274">
        <v>3924.432</v>
      </c>
      <c r="F16" s="274">
        <v>6081.1</v>
      </c>
      <c r="G16" s="274">
        <v>255.7</v>
      </c>
      <c r="H16" s="274">
        <v>23433.2</v>
      </c>
      <c r="I16" s="275">
        <v>19508.767999999996</v>
      </c>
    </row>
    <row r="17" spans="1:9" s="64" customFormat="1" ht="12.75">
      <c r="A17" s="298" t="s">
        <v>854</v>
      </c>
      <c r="B17" s="274">
        <v>21248.9</v>
      </c>
      <c r="C17" s="274">
        <v>4699.9</v>
      </c>
      <c r="D17" s="274">
        <v>16549</v>
      </c>
      <c r="E17" s="274">
        <v>3966.514</v>
      </c>
      <c r="F17" s="274">
        <v>5934.3</v>
      </c>
      <c r="G17" s="274">
        <v>264.1</v>
      </c>
      <c r="H17" s="274">
        <v>22219.2</v>
      </c>
      <c r="I17" s="275">
        <v>18252.686</v>
      </c>
    </row>
    <row r="18" spans="1:12" ht="12.75">
      <c r="A18" s="298" t="s">
        <v>852</v>
      </c>
      <c r="B18" s="274">
        <v>21525.8</v>
      </c>
      <c r="C18" s="274">
        <v>4717.5</v>
      </c>
      <c r="D18" s="274">
        <v>16808.3</v>
      </c>
      <c r="E18" s="274">
        <v>3604.42019921395</v>
      </c>
      <c r="F18" s="274">
        <v>6065.9</v>
      </c>
      <c r="G18" s="274">
        <v>285.2</v>
      </c>
      <c r="H18" s="274">
        <v>22589</v>
      </c>
      <c r="I18" s="275">
        <v>18984.57980078605</v>
      </c>
      <c r="J18" s="64"/>
      <c r="K18" s="64"/>
      <c r="L18" s="64"/>
    </row>
    <row r="19" spans="1:12" ht="13.5" thickBot="1">
      <c r="A19" s="299" t="s">
        <v>853</v>
      </c>
      <c r="B19" s="277">
        <v>23311.8</v>
      </c>
      <c r="C19" s="277">
        <v>4829.1</v>
      </c>
      <c r="D19" s="277">
        <v>18482.7</v>
      </c>
      <c r="E19" s="277">
        <v>3388.6819836141526</v>
      </c>
      <c r="F19" s="277">
        <v>6135.9</v>
      </c>
      <c r="G19" s="277">
        <v>297.9</v>
      </c>
      <c r="H19" s="277">
        <v>24320.7</v>
      </c>
      <c r="I19" s="278">
        <v>20932.018016385846</v>
      </c>
      <c r="J19" s="64"/>
      <c r="K19" s="64"/>
      <c r="L19" s="64"/>
    </row>
    <row r="20" spans="1:12" ht="12.75">
      <c r="A20" s="931" t="s">
        <v>291</v>
      </c>
      <c r="B20" s="931"/>
      <c r="C20" s="931"/>
      <c r="D20" s="931"/>
      <c r="E20" s="931"/>
      <c r="F20" s="931"/>
      <c r="G20" s="931"/>
      <c r="H20" s="931"/>
      <c r="I20" s="931"/>
      <c r="K20" s="70"/>
      <c r="L20" s="64"/>
    </row>
    <row r="21" spans="1:12" ht="12.75">
      <c r="A21" s="932"/>
      <c r="B21" s="932"/>
      <c r="C21" s="932"/>
      <c r="D21" s="932"/>
      <c r="E21" s="932"/>
      <c r="F21" s="932"/>
      <c r="G21" s="932"/>
      <c r="H21" s="932"/>
      <c r="I21" s="932"/>
      <c r="K21" s="70"/>
      <c r="L21" s="64"/>
    </row>
    <row r="22" spans="1:12" ht="12.75">
      <c r="A22" s="65" t="s">
        <v>282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</row>
    <row r="23" spans="1:12" ht="12.75">
      <c r="A23" s="65" t="s">
        <v>283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</row>
    <row r="24" spans="1:12" ht="12.75">
      <c r="A24" s="65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</row>
    <row r="25" spans="1:12" ht="12.75">
      <c r="A25" s="65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12" ht="12.75">
      <c r="A26" s="65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12.75">
      <c r="A27" s="65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</row>
    <row r="28" spans="1:12" ht="12.75">
      <c r="A28" s="65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2.75">
      <c r="A29" s="65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12.75">
      <c r="A30" s="65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7" ht="12.75">
      <c r="A37" s="65"/>
    </row>
    <row r="38" ht="12.75">
      <c r="A38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  <row r="47" ht="12.75">
      <c r="A47" s="65"/>
    </row>
    <row r="48" ht="12.75">
      <c r="A48" s="65"/>
    </row>
    <row r="49" ht="12.75">
      <c r="A49" s="65"/>
    </row>
    <row r="50" ht="12.75">
      <c r="A50" s="65"/>
    </row>
    <row r="51" ht="12.75">
      <c r="A51" s="65"/>
    </row>
    <row r="52" ht="12.75">
      <c r="A52" s="65"/>
    </row>
    <row r="53" ht="12.75">
      <c r="A53" s="65"/>
    </row>
    <row r="54" ht="12.75">
      <c r="A54" s="65"/>
    </row>
    <row r="55" ht="12.75">
      <c r="A55" s="65"/>
    </row>
    <row r="56" ht="12.75">
      <c r="A56" s="65"/>
    </row>
    <row r="57" ht="12.75">
      <c r="A57" s="65"/>
    </row>
    <row r="58" ht="12.75">
      <c r="A58" s="65"/>
    </row>
    <row r="59" ht="12.75">
      <c r="A59" s="65"/>
    </row>
    <row r="60" ht="12.75">
      <c r="A60" s="65"/>
    </row>
    <row r="61" ht="12.75">
      <c r="A61" s="65"/>
    </row>
    <row r="62" ht="12.75">
      <c r="A62" s="65"/>
    </row>
    <row r="63" ht="12.75">
      <c r="A63" s="65"/>
    </row>
    <row r="64" ht="12.75">
      <c r="A64" s="65"/>
    </row>
    <row r="65" ht="12.75">
      <c r="A65" s="65"/>
    </row>
    <row r="66" ht="12.75">
      <c r="A66" s="65"/>
    </row>
    <row r="67" ht="12.75">
      <c r="A67" s="65"/>
    </row>
    <row r="68" ht="12.75">
      <c r="A68" s="65"/>
    </row>
    <row r="69" ht="12.75">
      <c r="A69" s="65"/>
    </row>
    <row r="70" ht="12.75">
      <c r="A70" s="65"/>
    </row>
    <row r="71" ht="12.75">
      <c r="A71" s="65"/>
    </row>
    <row r="72" ht="12.75">
      <c r="A72" s="65"/>
    </row>
    <row r="73" ht="12.75">
      <c r="A73" s="65"/>
    </row>
    <row r="74" ht="12.75">
      <c r="A74" s="65"/>
    </row>
    <row r="75" ht="12.75">
      <c r="A75" s="65"/>
    </row>
    <row r="76" ht="12.75">
      <c r="A76" s="65"/>
    </row>
    <row r="77" ht="12.75">
      <c r="A77" s="65"/>
    </row>
    <row r="78" ht="12.75">
      <c r="A78" s="65"/>
    </row>
    <row r="79" ht="12.75">
      <c r="A79" s="65"/>
    </row>
    <row r="80" ht="12.75">
      <c r="A80" s="65"/>
    </row>
    <row r="81" ht="12.75">
      <c r="A81" s="65"/>
    </row>
    <row r="82" ht="12.75">
      <c r="A82" s="65"/>
    </row>
    <row r="83" ht="12.75">
      <c r="A83" s="65"/>
    </row>
    <row r="84" ht="12.75">
      <c r="A84" s="65"/>
    </row>
    <row r="85" ht="12.75">
      <c r="A85" s="65"/>
    </row>
    <row r="86" ht="12.75">
      <c r="A86" s="65"/>
    </row>
    <row r="87" ht="12.75">
      <c r="A87" s="65"/>
    </row>
    <row r="88" ht="12.75">
      <c r="A88" s="65"/>
    </row>
    <row r="89" ht="12.75">
      <c r="A89" s="65"/>
    </row>
    <row r="90" ht="12.75">
      <c r="A90" s="65"/>
    </row>
    <row r="91" ht="12.75">
      <c r="A91" s="65"/>
    </row>
    <row r="92" ht="12.75">
      <c r="A92" s="65"/>
    </row>
    <row r="93" ht="12.75">
      <c r="A93" s="65"/>
    </row>
    <row r="94" ht="12.75">
      <c r="A94" s="65"/>
    </row>
    <row r="95" ht="12.75">
      <c r="A95" s="65"/>
    </row>
    <row r="96" ht="12.75">
      <c r="A96" s="65"/>
    </row>
    <row r="97" ht="12.75">
      <c r="A97" s="65"/>
    </row>
    <row r="98" ht="12.75">
      <c r="A98" s="65"/>
    </row>
    <row r="99" ht="12.75">
      <c r="A99" s="65"/>
    </row>
    <row r="100" ht="12.75">
      <c r="A100" s="65"/>
    </row>
    <row r="101" ht="12.75">
      <c r="A101" s="65"/>
    </row>
    <row r="102" ht="12.75">
      <c r="A102" s="65"/>
    </row>
    <row r="103" ht="12.75">
      <c r="A103" s="65"/>
    </row>
  </sheetData>
  <mergeCells count="12">
    <mergeCell ref="A1:I1"/>
    <mergeCell ref="A4:I4"/>
    <mergeCell ref="G7:G8"/>
    <mergeCell ref="H7:H8"/>
    <mergeCell ref="I7:I8"/>
    <mergeCell ref="A7:A8"/>
    <mergeCell ref="C7:C8"/>
    <mergeCell ref="E7:E8"/>
    <mergeCell ref="F7:F8"/>
    <mergeCell ref="A20:I21"/>
    <mergeCell ref="A3:I3"/>
    <mergeCell ref="A5:I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K103"/>
  <sheetViews>
    <sheetView view="pageBreakPreview" zoomScale="75" zoomScaleNormal="75" zoomScaleSheetLayoutView="75" workbookViewId="0" topLeftCell="A16">
      <selection activeCell="A18" sqref="A18"/>
    </sheetView>
  </sheetViews>
  <sheetFormatPr defaultColWidth="11.421875" defaultRowHeight="12.75"/>
  <cols>
    <col min="1" max="6" width="18.7109375" style="63" customWidth="1"/>
    <col min="7" max="7" width="7.7109375" style="63" customWidth="1"/>
    <col min="8" max="16384" width="11.421875" style="63" customWidth="1"/>
  </cols>
  <sheetData>
    <row r="1" spans="1:6" ht="18">
      <c r="A1" s="924" t="s">
        <v>534</v>
      </c>
      <c r="B1" s="924"/>
      <c r="C1" s="924"/>
      <c r="D1" s="924"/>
      <c r="E1" s="924"/>
      <c r="F1" s="924"/>
    </row>
    <row r="3" spans="1:6" ht="15">
      <c r="A3" s="916" t="s">
        <v>664</v>
      </c>
      <c r="B3" s="916"/>
      <c r="C3" s="916"/>
      <c r="D3" s="916"/>
      <c r="E3" s="916"/>
      <c r="F3" s="916"/>
    </row>
    <row r="4" spans="1:6" ht="15">
      <c r="A4" s="916" t="s">
        <v>280</v>
      </c>
      <c r="B4" s="916"/>
      <c r="C4" s="916"/>
      <c r="D4" s="916"/>
      <c r="E4" s="916"/>
      <c r="F4" s="916"/>
    </row>
    <row r="5" spans="1:6" ht="15">
      <c r="A5" s="916" t="s">
        <v>565</v>
      </c>
      <c r="B5" s="916"/>
      <c r="C5" s="916"/>
      <c r="D5" s="916"/>
      <c r="E5" s="916"/>
      <c r="F5" s="916"/>
    </row>
    <row r="6" spans="1:6" ht="14.25" customHeight="1" thickBot="1">
      <c r="A6" s="281"/>
      <c r="B6" s="281"/>
      <c r="C6" s="281"/>
      <c r="D6" s="281"/>
      <c r="E6" s="281"/>
      <c r="F6" s="281"/>
    </row>
    <row r="7" spans="1:10" s="64" customFormat="1" ht="12.75">
      <c r="A7" s="907" t="s">
        <v>80</v>
      </c>
      <c r="B7" s="910" t="s">
        <v>343</v>
      </c>
      <c r="C7" s="910" t="s">
        <v>583</v>
      </c>
      <c r="D7" s="910" t="s">
        <v>584</v>
      </c>
      <c r="E7" s="910" t="s">
        <v>585</v>
      </c>
      <c r="F7" s="913" t="s">
        <v>586</v>
      </c>
      <c r="G7" s="80"/>
      <c r="H7" s="80"/>
      <c r="J7" s="80"/>
    </row>
    <row r="8" spans="1:10" s="64" customFormat="1" ht="12.75">
      <c r="A8" s="908"/>
      <c r="B8" s="911"/>
      <c r="C8" s="911"/>
      <c r="D8" s="911"/>
      <c r="E8" s="911"/>
      <c r="F8" s="914"/>
      <c r="G8" s="80"/>
      <c r="H8" s="80"/>
      <c r="J8" s="80"/>
    </row>
    <row r="9" spans="1:10" s="64" customFormat="1" ht="13.5" thickBot="1">
      <c r="A9" s="909"/>
      <c r="B9" s="912"/>
      <c r="C9" s="912"/>
      <c r="D9" s="912"/>
      <c r="E9" s="912"/>
      <c r="F9" s="915"/>
      <c r="G9" s="80"/>
      <c r="H9" s="80"/>
      <c r="J9" s="80"/>
    </row>
    <row r="10" spans="1:6" s="64" customFormat="1" ht="12.75">
      <c r="A10" s="435">
        <v>2003</v>
      </c>
      <c r="B10" s="274">
        <v>22979.63</v>
      </c>
      <c r="C10" s="274">
        <v>871.445</v>
      </c>
      <c r="D10" s="274">
        <v>1041.227</v>
      </c>
      <c r="E10" s="274" t="s">
        <v>346</v>
      </c>
      <c r="F10" s="275">
        <v>21066.958000000002</v>
      </c>
    </row>
    <row r="11" spans="1:6" s="64" customFormat="1" ht="12.75">
      <c r="A11" s="298">
        <v>2004</v>
      </c>
      <c r="B11" s="274">
        <v>21967.278</v>
      </c>
      <c r="C11" s="274">
        <v>908.709</v>
      </c>
      <c r="D11" s="274">
        <v>1043.794</v>
      </c>
      <c r="E11" s="274" t="s">
        <v>346</v>
      </c>
      <c r="F11" s="275">
        <v>20014.774999999998</v>
      </c>
    </row>
    <row r="12" spans="1:6" s="64" customFormat="1" ht="12.75">
      <c r="A12" s="298">
        <v>2005</v>
      </c>
      <c r="B12" s="274">
        <v>19553.01</v>
      </c>
      <c r="C12" s="274">
        <v>1226.408</v>
      </c>
      <c r="D12" s="274">
        <v>1135.273</v>
      </c>
      <c r="E12" s="274" t="s">
        <v>346</v>
      </c>
      <c r="F12" s="275">
        <v>17191.328999999998</v>
      </c>
    </row>
    <row r="13" spans="1:6" s="64" customFormat="1" ht="12.75">
      <c r="A13" s="298">
        <v>2006</v>
      </c>
      <c r="B13" s="274">
        <v>19287.522018000003</v>
      </c>
      <c r="C13" s="274">
        <v>1263.947</v>
      </c>
      <c r="D13" s="274">
        <v>1431.674</v>
      </c>
      <c r="E13" s="274" t="s">
        <v>346</v>
      </c>
      <c r="F13" s="275">
        <v>16591.901018000004</v>
      </c>
    </row>
    <row r="14" spans="1:6" s="64" customFormat="1" ht="12.75">
      <c r="A14" s="298">
        <v>2007</v>
      </c>
      <c r="B14" s="274">
        <v>22333.344075999998</v>
      </c>
      <c r="C14" s="274">
        <v>1294.274</v>
      </c>
      <c r="D14" s="274">
        <v>1313.8</v>
      </c>
      <c r="E14" s="274" t="s">
        <v>346</v>
      </c>
      <c r="F14" s="275">
        <v>19725.270075999997</v>
      </c>
    </row>
    <row r="15" spans="1:6" s="64" customFormat="1" ht="12.75">
      <c r="A15" s="298">
        <v>2008</v>
      </c>
      <c r="B15" s="274">
        <v>19538.087471000003</v>
      </c>
      <c r="C15" s="274">
        <v>1294.385</v>
      </c>
      <c r="D15" s="274">
        <v>1365.884</v>
      </c>
      <c r="E15" s="274" t="s">
        <v>346</v>
      </c>
      <c r="F15" s="275">
        <v>16877.818471000006</v>
      </c>
    </row>
    <row r="16" spans="1:6" s="64" customFormat="1" ht="12.75">
      <c r="A16" s="298">
        <v>2009</v>
      </c>
      <c r="B16" s="274">
        <v>17624.021025</v>
      </c>
      <c r="C16" s="274">
        <v>1229.859</v>
      </c>
      <c r="D16" s="274">
        <v>825.327</v>
      </c>
      <c r="E16" s="274" t="s">
        <v>346</v>
      </c>
      <c r="F16" s="275">
        <v>15568.835024999998</v>
      </c>
    </row>
    <row r="17" spans="1:6" s="64" customFormat="1" ht="12.75">
      <c r="A17" s="298">
        <v>2010</v>
      </c>
      <c r="B17" s="274">
        <v>19508.757791</v>
      </c>
      <c r="C17" s="274">
        <v>1203.573</v>
      </c>
      <c r="D17" s="274">
        <v>671.938657</v>
      </c>
      <c r="E17" s="274" t="s">
        <v>346</v>
      </c>
      <c r="F17" s="275">
        <v>17633.246134</v>
      </c>
    </row>
    <row r="18" spans="1:6" s="64" customFormat="1" ht="12.75">
      <c r="A18" s="435">
        <v>2011</v>
      </c>
      <c r="B18" s="274">
        <v>18252.681529</v>
      </c>
      <c r="C18" s="274">
        <v>1204.067435</v>
      </c>
      <c r="D18" s="274">
        <v>725.666</v>
      </c>
      <c r="E18" s="274" t="s">
        <v>346</v>
      </c>
      <c r="F18" s="275">
        <v>16322.948094000001</v>
      </c>
    </row>
    <row r="19" spans="1:6" s="64" customFormat="1" ht="12.75">
      <c r="A19" s="298" t="s">
        <v>852</v>
      </c>
      <c r="B19" s="274">
        <v>18984.601093670844</v>
      </c>
      <c r="C19" s="274">
        <v>1181.4321774537673</v>
      </c>
      <c r="D19" s="274">
        <v>672.8404925</v>
      </c>
      <c r="E19" s="274" t="s">
        <v>346</v>
      </c>
      <c r="F19" s="275">
        <v>17130.328423717077</v>
      </c>
    </row>
    <row r="20" spans="1:6" s="64" customFormat="1" ht="13.5" thickBot="1">
      <c r="A20" s="299" t="s">
        <v>853</v>
      </c>
      <c r="B20" s="277">
        <v>20931.982594278245</v>
      </c>
      <c r="C20" s="277">
        <v>1141.5072076096042</v>
      </c>
      <c r="D20" s="277">
        <v>562.9203177443668</v>
      </c>
      <c r="E20" s="277" t="s">
        <v>346</v>
      </c>
      <c r="F20" s="278">
        <v>19227.555068924274</v>
      </c>
    </row>
    <row r="21" spans="1:11" s="64" customFormat="1" ht="12.75">
      <c r="A21" s="279" t="s">
        <v>347</v>
      </c>
      <c r="B21" s="285"/>
      <c r="C21" s="285"/>
      <c r="D21" s="285"/>
      <c r="E21" s="285"/>
      <c r="F21" s="285"/>
      <c r="G21" s="63"/>
      <c r="H21" s="63"/>
      <c r="I21" s="63"/>
      <c r="J21" s="63"/>
      <c r="K21" s="70"/>
    </row>
    <row r="22" spans="1:11" s="64" customFormat="1" ht="12.75">
      <c r="A22" s="65" t="s">
        <v>348</v>
      </c>
      <c r="B22" s="63"/>
      <c r="C22" s="63"/>
      <c r="D22" s="63"/>
      <c r="E22" s="63"/>
      <c r="F22" s="63"/>
      <c r="G22" s="63"/>
      <c r="H22" s="63"/>
      <c r="I22" s="63"/>
      <c r="J22" s="63"/>
      <c r="K22" s="70"/>
    </row>
    <row r="23" spans="1:8" ht="12.75">
      <c r="A23" s="65" t="s">
        <v>282</v>
      </c>
      <c r="B23" s="64"/>
      <c r="C23" s="64"/>
      <c r="D23" s="64"/>
      <c r="E23" s="64"/>
      <c r="F23" s="64"/>
      <c r="G23" s="64"/>
      <c r="H23" s="64"/>
    </row>
    <row r="24" spans="1:8" ht="12.75">
      <c r="A24" s="65" t="s">
        <v>283</v>
      </c>
      <c r="B24" s="64"/>
      <c r="C24" s="64"/>
      <c r="D24" s="64"/>
      <c r="E24" s="64"/>
      <c r="F24" s="64"/>
      <c r="G24" s="64"/>
      <c r="H24" s="64"/>
    </row>
    <row r="25" spans="1:8" ht="12.75">
      <c r="A25" s="82" t="s">
        <v>349</v>
      </c>
      <c r="B25" s="64"/>
      <c r="C25" s="64"/>
      <c r="D25" s="64"/>
      <c r="E25" s="64"/>
      <c r="F25" s="64"/>
      <c r="G25" s="64"/>
      <c r="H25" s="64"/>
    </row>
    <row r="26" spans="1:8" ht="12.75">
      <c r="A26" s="65"/>
      <c r="B26" s="64"/>
      <c r="C26" s="64"/>
      <c r="D26" s="64"/>
      <c r="E26" s="64"/>
      <c r="F26" s="64"/>
      <c r="G26" s="64"/>
      <c r="H26" s="64"/>
    </row>
    <row r="27" spans="1:8" ht="12.75">
      <c r="A27" s="65"/>
      <c r="B27" s="64"/>
      <c r="C27" s="64"/>
      <c r="D27" s="64"/>
      <c r="E27" s="64"/>
      <c r="F27" s="64"/>
      <c r="G27" s="64"/>
      <c r="H27" s="64"/>
    </row>
    <row r="28" spans="1:8" ht="12.75">
      <c r="A28" s="65"/>
      <c r="B28" s="64"/>
      <c r="C28" s="64"/>
      <c r="D28" s="64"/>
      <c r="E28" s="64"/>
      <c r="F28" s="64"/>
      <c r="G28" s="64"/>
      <c r="H28" s="64"/>
    </row>
    <row r="29" spans="1:8" ht="12.75">
      <c r="A29" s="65"/>
      <c r="B29" s="64"/>
      <c r="C29" s="64"/>
      <c r="D29" s="64"/>
      <c r="E29" s="64"/>
      <c r="F29" s="64"/>
      <c r="G29" s="64"/>
      <c r="H29" s="64"/>
    </row>
    <row r="30" spans="1:8" ht="12.75">
      <c r="A30" s="65"/>
      <c r="B30" s="64"/>
      <c r="C30" s="64"/>
      <c r="D30" s="64"/>
      <c r="E30" s="64"/>
      <c r="F30" s="64"/>
      <c r="G30" s="64"/>
      <c r="H30" s="64"/>
    </row>
    <row r="31" spans="1:8" ht="12.75">
      <c r="A31" s="65"/>
      <c r="B31" s="64"/>
      <c r="C31" s="64"/>
      <c r="D31" s="64"/>
      <c r="E31" s="64"/>
      <c r="F31" s="64"/>
      <c r="G31" s="64"/>
      <c r="H31" s="64"/>
    </row>
    <row r="32" spans="1:8" ht="12.75">
      <c r="A32" s="65"/>
      <c r="B32" s="64"/>
      <c r="C32" s="64"/>
      <c r="D32" s="64"/>
      <c r="E32" s="64"/>
      <c r="F32" s="64"/>
      <c r="G32" s="64"/>
      <c r="H32" s="64"/>
    </row>
    <row r="33" spans="1:8" ht="12.75">
      <c r="A33" s="65"/>
      <c r="B33" s="64"/>
      <c r="C33" s="64"/>
      <c r="D33" s="64"/>
      <c r="E33" s="64"/>
      <c r="F33" s="64"/>
      <c r="G33" s="64"/>
      <c r="H33" s="64"/>
    </row>
    <row r="34" spans="1:8" ht="12.75">
      <c r="A34" s="65"/>
      <c r="B34" s="64"/>
      <c r="C34" s="64"/>
      <c r="D34" s="64"/>
      <c r="E34" s="64"/>
      <c r="F34" s="64"/>
      <c r="G34" s="64"/>
      <c r="H34" s="64"/>
    </row>
    <row r="35" ht="12.75">
      <c r="A35" s="65"/>
    </row>
    <row r="36" ht="12.75">
      <c r="A36" s="65"/>
    </row>
    <row r="37" ht="12.75">
      <c r="A37" s="65"/>
    </row>
    <row r="38" ht="12.75">
      <c r="A38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  <row r="47" ht="12.75">
      <c r="A47" s="65"/>
    </row>
    <row r="48" ht="12.75">
      <c r="A48" s="65"/>
    </row>
    <row r="49" ht="12.75">
      <c r="A49" s="65"/>
    </row>
    <row r="50" ht="12.75">
      <c r="A50" s="65"/>
    </row>
    <row r="51" ht="12.75">
      <c r="A51" s="65"/>
    </row>
    <row r="52" ht="12.75">
      <c r="A52" s="65"/>
    </row>
    <row r="53" ht="12.75">
      <c r="A53" s="65"/>
    </row>
    <row r="54" ht="12.75">
      <c r="A54" s="65"/>
    </row>
    <row r="55" ht="12.75">
      <c r="A55" s="65"/>
    </row>
    <row r="56" ht="12.75">
      <c r="A56" s="65"/>
    </row>
    <row r="57" ht="12.75">
      <c r="A57" s="65"/>
    </row>
    <row r="58" ht="12.75">
      <c r="A58" s="65"/>
    </row>
    <row r="59" ht="12.75">
      <c r="A59" s="65"/>
    </row>
    <row r="60" ht="12.75">
      <c r="A60" s="65"/>
    </row>
    <row r="61" ht="12.75">
      <c r="A61" s="65"/>
    </row>
    <row r="62" ht="12.75">
      <c r="A62" s="65"/>
    </row>
    <row r="63" ht="12.75">
      <c r="A63" s="65"/>
    </row>
    <row r="64" ht="12.75">
      <c r="A64" s="65"/>
    </row>
    <row r="65" ht="12.75">
      <c r="A65" s="65"/>
    </row>
    <row r="66" ht="12.75">
      <c r="A66" s="65"/>
    </row>
    <row r="67" ht="12.75">
      <c r="A67" s="65"/>
    </row>
    <row r="68" ht="12.75">
      <c r="A68" s="65"/>
    </row>
    <row r="69" ht="12.75">
      <c r="A69" s="65"/>
    </row>
    <row r="70" ht="12.75">
      <c r="A70" s="65"/>
    </row>
    <row r="71" ht="12.75">
      <c r="A71" s="65"/>
    </row>
    <row r="72" ht="12.75">
      <c r="A72" s="65"/>
    </row>
    <row r="73" ht="12.75">
      <c r="A73" s="65"/>
    </row>
    <row r="74" ht="12.75">
      <c r="A74" s="65"/>
    </row>
    <row r="75" ht="12.75">
      <c r="A75" s="65"/>
    </row>
    <row r="76" ht="12.75">
      <c r="A76" s="65"/>
    </row>
    <row r="77" ht="12.75">
      <c r="A77" s="65"/>
    </row>
    <row r="78" ht="12.75">
      <c r="A78" s="65"/>
    </row>
    <row r="79" ht="12.75">
      <c r="A79" s="65"/>
    </row>
    <row r="80" ht="12.75">
      <c r="A80" s="65"/>
    </row>
    <row r="81" ht="12.75">
      <c r="A81" s="65"/>
    </row>
    <row r="82" ht="12.75">
      <c r="A82" s="65"/>
    </row>
    <row r="83" ht="12.75">
      <c r="A83" s="65"/>
    </row>
    <row r="84" ht="12.75">
      <c r="A84" s="65"/>
    </row>
    <row r="85" ht="12.75">
      <c r="A85" s="65"/>
    </row>
    <row r="86" ht="12.75">
      <c r="A86" s="65"/>
    </row>
    <row r="87" ht="12.75">
      <c r="A87" s="65"/>
    </row>
    <row r="88" ht="12.75">
      <c r="A88" s="65"/>
    </row>
    <row r="89" ht="12.75">
      <c r="A89" s="65"/>
    </row>
    <row r="90" ht="12.75">
      <c r="A90" s="65"/>
    </row>
    <row r="91" ht="12.75">
      <c r="A91" s="65"/>
    </row>
    <row r="92" ht="12.75">
      <c r="A92" s="65"/>
    </row>
    <row r="93" ht="12.75">
      <c r="A93" s="65"/>
    </row>
    <row r="94" ht="12.75">
      <c r="A94" s="65"/>
    </row>
    <row r="95" ht="12.75">
      <c r="A95" s="65"/>
    </row>
    <row r="96" ht="12.75">
      <c r="A96" s="65"/>
    </row>
    <row r="97" ht="12.75">
      <c r="A97" s="65"/>
    </row>
    <row r="98" ht="12.75">
      <c r="A98" s="65"/>
    </row>
    <row r="99" ht="12.75">
      <c r="A99" s="65"/>
    </row>
    <row r="100" ht="12.75">
      <c r="A100" s="65"/>
    </row>
    <row r="101" ht="12.75">
      <c r="A101" s="65"/>
    </row>
    <row r="102" ht="12.75">
      <c r="A102" s="65"/>
    </row>
    <row r="103" ht="12.75">
      <c r="A103" s="65"/>
    </row>
  </sheetData>
  <mergeCells count="10">
    <mergeCell ref="A3:F3"/>
    <mergeCell ref="A4:F4"/>
    <mergeCell ref="A5:F5"/>
    <mergeCell ref="A1:F1"/>
    <mergeCell ref="E7:E9"/>
    <mergeCell ref="F7:F9"/>
    <mergeCell ref="A7:A9"/>
    <mergeCell ref="B7:B9"/>
    <mergeCell ref="C7:C9"/>
    <mergeCell ref="D7:D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BO67"/>
  <sheetViews>
    <sheetView view="pageBreakPreview" zoomScale="65" zoomScaleNormal="75" zoomScaleSheetLayoutView="65" workbookViewId="0" topLeftCell="A1">
      <selection activeCell="I8" sqref="I8"/>
    </sheetView>
  </sheetViews>
  <sheetFormatPr defaultColWidth="11.421875" defaultRowHeight="12.75"/>
  <cols>
    <col min="1" max="1" width="6.00390625" style="70" customWidth="1"/>
    <col min="2" max="2" width="5.140625" style="70" customWidth="1"/>
    <col min="3" max="3" width="6.28125" style="70" customWidth="1"/>
    <col min="4" max="6" width="11.57421875" style="70" customWidth="1"/>
    <col min="7" max="7" width="9.8515625" style="70" customWidth="1"/>
    <col min="8" max="10" width="13.421875" style="70" bestFit="1" customWidth="1"/>
    <col min="11" max="11" width="13.28125" style="70" bestFit="1" customWidth="1"/>
    <col min="12" max="14" width="13.421875" style="70" bestFit="1" customWidth="1"/>
    <col min="15" max="15" width="13.28125" style="70" bestFit="1" customWidth="1"/>
    <col min="16" max="17" width="13.421875" style="70" bestFit="1" customWidth="1"/>
    <col min="18" max="16384" width="11.57421875" style="70" customWidth="1"/>
  </cols>
  <sheetData>
    <row r="1" spans="1:17" ht="18" customHeight="1">
      <c r="A1" s="933" t="s">
        <v>534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</row>
    <row r="3" spans="1:17" ht="15">
      <c r="A3" s="916" t="s">
        <v>35</v>
      </c>
      <c r="B3" s="916"/>
      <c r="C3" s="916"/>
      <c r="D3" s="916"/>
      <c r="E3" s="916"/>
      <c r="F3" s="916"/>
      <c r="G3" s="916"/>
      <c r="H3" s="916"/>
      <c r="I3" s="916"/>
      <c r="J3" s="916"/>
      <c r="K3" s="916"/>
      <c r="L3" s="916"/>
      <c r="M3" s="916"/>
      <c r="N3" s="916"/>
      <c r="O3" s="916"/>
      <c r="P3" s="916"/>
      <c r="Q3" s="916"/>
    </row>
    <row r="4" spans="1:17" ht="15">
      <c r="A4" s="916" t="s">
        <v>280</v>
      </c>
      <c r="B4" s="916"/>
      <c r="C4" s="916"/>
      <c r="D4" s="916"/>
      <c r="E4" s="916"/>
      <c r="F4" s="916"/>
      <c r="G4" s="916"/>
      <c r="H4" s="916"/>
      <c r="I4" s="916"/>
      <c r="J4" s="916"/>
      <c r="K4" s="916"/>
      <c r="L4" s="916"/>
      <c r="M4" s="916"/>
      <c r="N4" s="916"/>
      <c r="O4" s="916"/>
      <c r="P4" s="916"/>
      <c r="Q4" s="916"/>
    </row>
    <row r="5" spans="1:17" ht="15">
      <c r="A5" s="916" t="s">
        <v>587</v>
      </c>
      <c r="B5" s="916"/>
      <c r="C5" s="916"/>
      <c r="D5" s="916"/>
      <c r="E5" s="916"/>
      <c r="F5" s="916"/>
      <c r="G5" s="916"/>
      <c r="H5" s="916"/>
      <c r="I5" s="916"/>
      <c r="J5" s="916"/>
      <c r="K5" s="916"/>
      <c r="L5" s="916"/>
      <c r="M5" s="916"/>
      <c r="N5" s="916"/>
      <c r="O5" s="916"/>
      <c r="P5" s="916"/>
      <c r="Q5" s="916"/>
    </row>
    <row r="6" spans="1:21" ht="14.25" customHeight="1" thickBo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65"/>
      <c r="S6" s="65"/>
      <c r="T6" s="65"/>
      <c r="U6" s="65"/>
    </row>
    <row r="7" spans="1:67" ht="33" customHeight="1" thickBot="1">
      <c r="A7" s="742"/>
      <c r="B7" s="742"/>
      <c r="C7" s="742"/>
      <c r="D7" s="742"/>
      <c r="E7" s="742"/>
      <c r="F7" s="742"/>
      <c r="G7" s="743"/>
      <c r="H7" s="719">
        <v>2003</v>
      </c>
      <c r="I7" s="719">
        <v>2004</v>
      </c>
      <c r="J7" s="719">
        <v>2005</v>
      </c>
      <c r="K7" s="719">
        <v>2006</v>
      </c>
      <c r="L7" s="719">
        <v>2007</v>
      </c>
      <c r="M7" s="719">
        <v>2008</v>
      </c>
      <c r="N7" s="719">
        <v>2009</v>
      </c>
      <c r="O7" s="719">
        <v>2010</v>
      </c>
      <c r="P7" s="719">
        <v>2011</v>
      </c>
      <c r="Q7" s="730" t="s">
        <v>852</v>
      </c>
      <c r="R7" s="74"/>
      <c r="S7" s="74"/>
      <c r="T7" s="74"/>
      <c r="U7" s="74"/>
      <c r="V7" s="65"/>
      <c r="W7" s="65"/>
      <c r="X7" s="65"/>
      <c r="Y7" s="65"/>
      <c r="Z7" s="65"/>
      <c r="AA7" s="65"/>
      <c r="AB7" s="65"/>
      <c r="AC7" s="65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</row>
    <row r="8" spans="1:29" s="84" customFormat="1" ht="21.75" customHeight="1">
      <c r="A8" s="744" t="s">
        <v>350</v>
      </c>
      <c r="B8" s="744"/>
      <c r="C8" s="744"/>
      <c r="D8" s="744"/>
      <c r="E8" s="744"/>
      <c r="F8" s="744"/>
      <c r="G8" s="735"/>
      <c r="H8" s="747">
        <v>805.76021</v>
      </c>
      <c r="I8" s="747">
        <v>238.4857</v>
      </c>
      <c r="J8" s="747">
        <v>486.6349</v>
      </c>
      <c r="K8" s="747">
        <v>70.031</v>
      </c>
      <c r="L8" s="747">
        <v>1373.4560000000001</v>
      </c>
      <c r="M8" s="747">
        <v>1312.585</v>
      </c>
      <c r="N8" s="747">
        <v>1467.036</v>
      </c>
      <c r="O8" s="747">
        <v>1184.1970000000001</v>
      </c>
      <c r="P8" s="747">
        <v>1124.8429999999998</v>
      </c>
      <c r="Q8" s="748">
        <v>1187.653</v>
      </c>
      <c r="R8" s="63"/>
      <c r="S8" s="63"/>
      <c r="T8" s="63"/>
      <c r="U8" s="63"/>
      <c r="V8" s="74"/>
      <c r="W8" s="74"/>
      <c r="X8" s="74"/>
      <c r="Y8" s="74"/>
      <c r="Z8" s="74"/>
      <c r="AA8" s="74"/>
      <c r="AB8" s="74"/>
      <c r="AC8" s="74"/>
    </row>
    <row r="9" spans="1:29" ht="12.75">
      <c r="A9" s="300"/>
      <c r="B9" s="300" t="s">
        <v>351</v>
      </c>
      <c r="C9" s="300"/>
      <c r="D9" s="300"/>
      <c r="E9" s="300"/>
      <c r="F9" s="300"/>
      <c r="G9" s="301"/>
      <c r="H9" s="302">
        <v>823.16846</v>
      </c>
      <c r="I9" s="302">
        <v>373.3823</v>
      </c>
      <c r="J9" s="302">
        <v>555.0083</v>
      </c>
      <c r="K9" s="302">
        <v>220.934</v>
      </c>
      <c r="L9" s="302">
        <v>746.922</v>
      </c>
      <c r="M9" s="302">
        <v>1168.891</v>
      </c>
      <c r="N9" s="302">
        <v>1038.061</v>
      </c>
      <c r="O9" s="302">
        <v>932.907</v>
      </c>
      <c r="P9" s="302">
        <v>953.853</v>
      </c>
      <c r="Q9" s="303">
        <v>960.952</v>
      </c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</row>
    <row r="10" spans="1:29" ht="12.75">
      <c r="A10" s="304"/>
      <c r="B10" s="304" t="s">
        <v>352</v>
      </c>
      <c r="C10" s="304"/>
      <c r="D10" s="304"/>
      <c r="E10" s="304"/>
      <c r="F10" s="304"/>
      <c r="G10" s="305"/>
      <c r="H10" s="306">
        <v>-17.40825</v>
      </c>
      <c r="I10" s="306">
        <v>-134.8966</v>
      </c>
      <c r="J10" s="306">
        <v>-68.3734</v>
      </c>
      <c r="K10" s="306">
        <v>-150.903</v>
      </c>
      <c r="L10" s="306">
        <v>626.534</v>
      </c>
      <c r="M10" s="306">
        <v>143.694</v>
      </c>
      <c r="N10" s="306">
        <v>428.975</v>
      </c>
      <c r="O10" s="306">
        <v>251.29</v>
      </c>
      <c r="P10" s="306">
        <v>170.99</v>
      </c>
      <c r="Q10" s="307">
        <v>226.701</v>
      </c>
      <c r="R10" s="74"/>
      <c r="S10" s="74"/>
      <c r="T10" s="74"/>
      <c r="U10" s="74"/>
      <c r="V10" s="63"/>
      <c r="W10" s="63"/>
      <c r="X10" s="63"/>
      <c r="Y10" s="63"/>
      <c r="Z10" s="63"/>
      <c r="AA10" s="63"/>
      <c r="AB10" s="63"/>
      <c r="AC10" s="63"/>
    </row>
    <row r="11" spans="1:29" s="84" customFormat="1" ht="21.75" customHeight="1">
      <c r="A11" s="745" t="s">
        <v>353</v>
      </c>
      <c r="B11" s="745"/>
      <c r="C11" s="745"/>
      <c r="D11" s="745"/>
      <c r="E11" s="745"/>
      <c r="F11" s="745"/>
      <c r="G11" s="736"/>
      <c r="H11" s="749">
        <v>2775.5679</v>
      </c>
      <c r="I11" s="749">
        <v>3093.6088</v>
      </c>
      <c r="J11" s="749">
        <v>2889.3288</v>
      </c>
      <c r="K11" s="749">
        <v>3600.069</v>
      </c>
      <c r="L11" s="749">
        <v>3716.688</v>
      </c>
      <c r="M11" s="749">
        <v>4045.241</v>
      </c>
      <c r="N11" s="749">
        <v>3921.04</v>
      </c>
      <c r="O11" s="749">
        <v>3606.884</v>
      </c>
      <c r="P11" s="749">
        <v>3354.20834</v>
      </c>
      <c r="Q11" s="750">
        <v>3109.054255</v>
      </c>
      <c r="R11" s="63"/>
      <c r="S11" s="63"/>
      <c r="T11" s="63"/>
      <c r="U11" s="63"/>
      <c r="V11" s="74"/>
      <c r="W11" s="74"/>
      <c r="X11" s="74"/>
      <c r="Y11" s="74"/>
      <c r="Z11" s="74"/>
      <c r="AA11" s="74"/>
      <c r="AB11" s="74"/>
      <c r="AC11" s="74"/>
    </row>
    <row r="12" spans="1:29" ht="12.75">
      <c r="A12" s="300"/>
      <c r="B12" s="300" t="s">
        <v>354</v>
      </c>
      <c r="C12" s="300"/>
      <c r="D12" s="300"/>
      <c r="E12" s="300"/>
      <c r="F12" s="300"/>
      <c r="G12" s="301"/>
      <c r="H12" s="302">
        <v>1597.5602</v>
      </c>
      <c r="I12" s="302">
        <v>1876.4256</v>
      </c>
      <c r="J12" s="302">
        <v>1597.7388</v>
      </c>
      <c r="K12" s="302">
        <v>2069.7129999999997</v>
      </c>
      <c r="L12" s="302">
        <v>1909.5819999999999</v>
      </c>
      <c r="M12" s="302">
        <v>2142.845</v>
      </c>
      <c r="N12" s="302">
        <v>2278.357</v>
      </c>
      <c r="O12" s="302">
        <v>2061.493</v>
      </c>
      <c r="P12" s="302">
        <v>1815.2043399999998</v>
      </c>
      <c r="Q12" s="303">
        <v>1589.635255</v>
      </c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</row>
    <row r="13" spans="1:29" ht="12.75">
      <c r="A13" s="63"/>
      <c r="B13" s="63"/>
      <c r="C13" s="63" t="s">
        <v>355</v>
      </c>
      <c r="D13" s="63"/>
      <c r="E13" s="63"/>
      <c r="F13" s="63"/>
      <c r="G13" s="308"/>
      <c r="H13" s="309">
        <v>971.9952</v>
      </c>
      <c r="I13" s="309">
        <v>1220.5536</v>
      </c>
      <c r="J13" s="309">
        <v>1049.9751</v>
      </c>
      <c r="K13" s="309">
        <v>1500.35</v>
      </c>
      <c r="L13" s="309">
        <v>1256.902</v>
      </c>
      <c r="M13" s="309">
        <v>1485.574</v>
      </c>
      <c r="N13" s="309">
        <v>1793.8</v>
      </c>
      <c r="O13" s="309">
        <v>1620.296</v>
      </c>
      <c r="P13" s="309">
        <v>1393.42</v>
      </c>
      <c r="Q13" s="310">
        <v>1200.844</v>
      </c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</row>
    <row r="14" spans="1:29" ht="12.75">
      <c r="A14" s="63"/>
      <c r="B14" s="63"/>
      <c r="C14" s="63" t="s">
        <v>356</v>
      </c>
      <c r="D14" s="63"/>
      <c r="E14" s="63"/>
      <c r="F14" s="63"/>
      <c r="G14" s="308"/>
      <c r="H14" s="309">
        <v>625.5651</v>
      </c>
      <c r="I14" s="309">
        <v>655.872</v>
      </c>
      <c r="J14" s="309">
        <v>547.7637</v>
      </c>
      <c r="K14" s="309">
        <v>569.363</v>
      </c>
      <c r="L14" s="309">
        <v>652.68</v>
      </c>
      <c r="M14" s="309">
        <v>657.271</v>
      </c>
      <c r="N14" s="309">
        <v>484.557</v>
      </c>
      <c r="O14" s="309">
        <v>441.197</v>
      </c>
      <c r="P14" s="309">
        <v>421.78433999999976</v>
      </c>
      <c r="Q14" s="310">
        <v>388.79125499999986</v>
      </c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</row>
    <row r="15" spans="1:29" ht="12.75">
      <c r="A15" s="63"/>
      <c r="B15" s="63" t="s">
        <v>357</v>
      </c>
      <c r="C15" s="63"/>
      <c r="D15" s="63"/>
      <c r="E15" s="63"/>
      <c r="F15" s="63"/>
      <c r="G15" s="308"/>
      <c r="H15" s="309">
        <v>1036.9516</v>
      </c>
      <c r="I15" s="309">
        <v>1075.8902</v>
      </c>
      <c r="J15" s="309">
        <v>1148.8301</v>
      </c>
      <c r="K15" s="309">
        <v>1360.256</v>
      </c>
      <c r="L15" s="309">
        <v>1363.419</v>
      </c>
      <c r="M15" s="309">
        <v>1366.446</v>
      </c>
      <c r="N15" s="309">
        <v>1384.086</v>
      </c>
      <c r="O15" s="309">
        <v>1418.954</v>
      </c>
      <c r="P15" s="309">
        <v>1471.628</v>
      </c>
      <c r="Q15" s="310">
        <v>1472.919</v>
      </c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</row>
    <row r="16" spans="1:29" ht="12.75">
      <c r="A16" s="63"/>
      <c r="B16" s="63"/>
      <c r="C16" s="63" t="s">
        <v>358</v>
      </c>
      <c r="D16" s="63"/>
      <c r="E16" s="63"/>
      <c r="F16" s="63"/>
      <c r="G16" s="308"/>
      <c r="H16" s="309">
        <v>1036.9516</v>
      </c>
      <c r="I16" s="309">
        <v>1075.8902</v>
      </c>
      <c r="J16" s="309">
        <v>1148.8301</v>
      </c>
      <c r="K16" s="309">
        <v>1360.256</v>
      </c>
      <c r="L16" s="309">
        <v>1363.419</v>
      </c>
      <c r="M16" s="309">
        <v>1366.446</v>
      </c>
      <c r="N16" s="309">
        <v>1384.086</v>
      </c>
      <c r="O16" s="309">
        <v>1418.954</v>
      </c>
      <c r="P16" s="309">
        <v>1471.628</v>
      </c>
      <c r="Q16" s="310">
        <v>1472.919</v>
      </c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</row>
    <row r="17" spans="1:29" ht="12.75">
      <c r="A17" s="63"/>
      <c r="B17" s="63"/>
      <c r="C17" s="63" t="s">
        <v>359</v>
      </c>
      <c r="D17" s="63"/>
      <c r="E17" s="63"/>
      <c r="F17" s="63"/>
      <c r="G17" s="308"/>
      <c r="H17" s="309" t="s">
        <v>733</v>
      </c>
      <c r="I17" s="309" t="s">
        <v>733</v>
      </c>
      <c r="J17" s="309" t="s">
        <v>733</v>
      </c>
      <c r="K17" s="309" t="s">
        <v>733</v>
      </c>
      <c r="L17" s="309" t="s">
        <v>733</v>
      </c>
      <c r="M17" s="309" t="s">
        <v>733</v>
      </c>
      <c r="N17" s="309" t="s">
        <v>733</v>
      </c>
      <c r="O17" s="309" t="s">
        <v>733</v>
      </c>
      <c r="P17" s="309" t="s">
        <v>733</v>
      </c>
      <c r="Q17" s="310" t="s">
        <v>733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</row>
    <row r="18" spans="1:29" ht="12.75">
      <c r="A18" s="63"/>
      <c r="B18" s="63" t="s">
        <v>360</v>
      </c>
      <c r="C18" s="63"/>
      <c r="D18" s="63"/>
      <c r="E18" s="63"/>
      <c r="F18" s="63"/>
      <c r="G18" s="308"/>
      <c r="H18" s="309">
        <v>141.056</v>
      </c>
      <c r="I18" s="309">
        <v>141.293</v>
      </c>
      <c r="J18" s="309">
        <v>142.76</v>
      </c>
      <c r="K18" s="309">
        <v>170.1</v>
      </c>
      <c r="L18" s="309">
        <v>443.687</v>
      </c>
      <c r="M18" s="309">
        <v>535.95</v>
      </c>
      <c r="N18" s="309">
        <v>258.597</v>
      </c>
      <c r="O18" s="309">
        <v>126.437</v>
      </c>
      <c r="P18" s="309">
        <v>67.376</v>
      </c>
      <c r="Q18" s="310">
        <v>46.5</v>
      </c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</row>
    <row r="19" spans="1:29" ht="12.75">
      <c r="A19" s="63"/>
      <c r="B19" s="63"/>
      <c r="C19" s="63" t="s">
        <v>361</v>
      </c>
      <c r="D19" s="63"/>
      <c r="E19" s="63"/>
      <c r="F19" s="63"/>
      <c r="G19" s="308"/>
      <c r="H19" s="309" t="s">
        <v>733</v>
      </c>
      <c r="I19" s="309" t="s">
        <v>733</v>
      </c>
      <c r="J19" s="309" t="s">
        <v>733</v>
      </c>
      <c r="K19" s="309" t="s">
        <v>733</v>
      </c>
      <c r="L19" s="309" t="s">
        <v>733</v>
      </c>
      <c r="M19" s="309" t="s">
        <v>733</v>
      </c>
      <c r="N19" s="309" t="s">
        <v>733</v>
      </c>
      <c r="O19" s="309" t="s">
        <v>733</v>
      </c>
      <c r="P19" s="309" t="s">
        <v>733</v>
      </c>
      <c r="Q19" s="310" t="s">
        <v>733</v>
      </c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</row>
    <row r="20" spans="1:29" ht="12.75">
      <c r="A20" s="63"/>
      <c r="B20" s="63"/>
      <c r="C20" s="63" t="s">
        <v>362</v>
      </c>
      <c r="D20" s="63"/>
      <c r="E20" s="63"/>
      <c r="F20" s="63"/>
      <c r="G20" s="308"/>
      <c r="H20" s="309">
        <v>141.056</v>
      </c>
      <c r="I20" s="309">
        <v>141.293</v>
      </c>
      <c r="J20" s="309">
        <v>142.76</v>
      </c>
      <c r="K20" s="309">
        <v>170.1</v>
      </c>
      <c r="L20" s="309">
        <v>443.687</v>
      </c>
      <c r="M20" s="309">
        <v>535.95</v>
      </c>
      <c r="N20" s="309">
        <v>258.597</v>
      </c>
      <c r="O20" s="309">
        <v>126.437</v>
      </c>
      <c r="P20" s="309">
        <v>67.376</v>
      </c>
      <c r="Q20" s="310">
        <v>46.5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</row>
    <row r="21" spans="1:29" ht="12.75">
      <c r="A21" s="63"/>
      <c r="B21" s="63"/>
      <c r="C21" s="63"/>
      <c r="D21" s="63" t="s">
        <v>363</v>
      </c>
      <c r="E21" s="63"/>
      <c r="F21" s="63"/>
      <c r="G21" s="308"/>
      <c r="H21" s="309">
        <v>141.056</v>
      </c>
      <c r="I21" s="309">
        <v>141.293</v>
      </c>
      <c r="J21" s="309">
        <v>142.76</v>
      </c>
      <c r="K21" s="309">
        <v>170.1</v>
      </c>
      <c r="L21" s="309">
        <v>443.687</v>
      </c>
      <c r="M21" s="309">
        <v>535.95</v>
      </c>
      <c r="N21" s="309">
        <v>258.597</v>
      </c>
      <c r="O21" s="309">
        <v>126.437</v>
      </c>
      <c r="P21" s="309">
        <v>67.376</v>
      </c>
      <c r="Q21" s="310">
        <v>46.5</v>
      </c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</row>
    <row r="22" spans="1:29" ht="12.75">
      <c r="A22" s="304"/>
      <c r="B22" s="304"/>
      <c r="C22" s="304"/>
      <c r="D22" s="304" t="s">
        <v>364</v>
      </c>
      <c r="E22" s="304"/>
      <c r="F22" s="304"/>
      <c r="G22" s="305"/>
      <c r="H22" s="306" t="s">
        <v>733</v>
      </c>
      <c r="I22" s="306" t="s">
        <v>733</v>
      </c>
      <c r="J22" s="306" t="s">
        <v>733</v>
      </c>
      <c r="K22" s="306" t="s">
        <v>733</v>
      </c>
      <c r="L22" s="306" t="s">
        <v>733</v>
      </c>
      <c r="M22" s="306" t="s">
        <v>733</v>
      </c>
      <c r="N22" s="306" t="s">
        <v>733</v>
      </c>
      <c r="O22" s="306" t="s">
        <v>733</v>
      </c>
      <c r="P22" s="306" t="s">
        <v>733</v>
      </c>
      <c r="Q22" s="307" t="s">
        <v>733</v>
      </c>
      <c r="R22" s="74"/>
      <c r="S22" s="74"/>
      <c r="T22" s="74"/>
      <c r="U22" s="74"/>
      <c r="V22" s="63"/>
      <c r="W22" s="63"/>
      <c r="X22" s="63"/>
      <c r="Y22" s="63"/>
      <c r="Z22" s="63"/>
      <c r="AA22" s="63"/>
      <c r="AB22" s="63"/>
      <c r="AC22" s="63"/>
    </row>
    <row r="23" spans="1:29" s="84" customFormat="1" ht="21.75" customHeight="1">
      <c r="A23" s="745" t="s">
        <v>365</v>
      </c>
      <c r="B23" s="745"/>
      <c r="C23" s="745"/>
      <c r="D23" s="745"/>
      <c r="E23" s="745"/>
      <c r="F23" s="745"/>
      <c r="G23" s="736"/>
      <c r="H23" s="749">
        <v>3581.32806</v>
      </c>
      <c r="I23" s="749">
        <v>3332.0945</v>
      </c>
      <c r="J23" s="749">
        <v>3375.9637</v>
      </c>
      <c r="K23" s="749">
        <v>3670.1</v>
      </c>
      <c r="L23" s="749">
        <v>5090.144</v>
      </c>
      <c r="M23" s="749">
        <v>5357.826</v>
      </c>
      <c r="N23" s="749">
        <v>5388.076</v>
      </c>
      <c r="O23" s="749">
        <v>4791.081</v>
      </c>
      <c r="P23" s="749">
        <v>4479.05134</v>
      </c>
      <c r="Q23" s="750">
        <v>4296.707255</v>
      </c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</row>
    <row r="24" spans="1:29" s="84" customFormat="1" ht="21.75" customHeight="1">
      <c r="A24" s="745" t="s">
        <v>366</v>
      </c>
      <c r="B24" s="745"/>
      <c r="C24" s="745"/>
      <c r="D24" s="745"/>
      <c r="E24" s="745"/>
      <c r="F24" s="745"/>
      <c r="G24" s="736"/>
      <c r="H24" s="749">
        <v>222.72</v>
      </c>
      <c r="I24" s="749">
        <v>-179.1445</v>
      </c>
      <c r="J24" s="749">
        <v>-274.0263</v>
      </c>
      <c r="K24" s="749">
        <v>-94.78482900000017</v>
      </c>
      <c r="L24" s="749">
        <v>455.7471650000007</v>
      </c>
      <c r="M24" s="749">
        <v>537.7428019999998</v>
      </c>
      <c r="N24" s="749">
        <v>594.0142180000003</v>
      </c>
      <c r="O24" s="749">
        <v>32.825816999999915</v>
      </c>
      <c r="P24" s="749">
        <v>-220.80758400000013</v>
      </c>
      <c r="Q24" s="750">
        <v>-420.7968178427145</v>
      </c>
      <c r="R24" s="63"/>
      <c r="S24" s="63"/>
      <c r="T24" s="63"/>
      <c r="U24" s="63"/>
      <c r="V24" s="74"/>
      <c r="W24" s="74"/>
      <c r="X24" s="74"/>
      <c r="Y24" s="74"/>
      <c r="Z24" s="74"/>
      <c r="AA24" s="74"/>
      <c r="AB24" s="74"/>
      <c r="AC24" s="74"/>
    </row>
    <row r="25" spans="1:29" ht="12.75">
      <c r="A25" s="300" t="s">
        <v>367</v>
      </c>
      <c r="B25" s="300"/>
      <c r="C25" s="300"/>
      <c r="D25" s="300"/>
      <c r="E25" s="300"/>
      <c r="F25" s="300"/>
      <c r="G25" s="301"/>
      <c r="H25" s="302">
        <v>42.55</v>
      </c>
      <c r="I25" s="302">
        <v>-185.1173</v>
      </c>
      <c r="J25" s="302">
        <v>3.4341</v>
      </c>
      <c r="K25" s="302">
        <v>15.866</v>
      </c>
      <c r="L25" s="302">
        <v>145.137</v>
      </c>
      <c r="M25" s="302">
        <v>-85.382</v>
      </c>
      <c r="N25" s="302">
        <v>96.714</v>
      </c>
      <c r="O25" s="302">
        <v>-20.654</v>
      </c>
      <c r="P25" s="302">
        <v>-151.032</v>
      </c>
      <c r="Q25" s="303">
        <v>0</v>
      </c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</row>
    <row r="26" spans="1:29" ht="12.75">
      <c r="A26" s="63" t="s">
        <v>368</v>
      </c>
      <c r="B26" s="63"/>
      <c r="C26" s="63"/>
      <c r="D26" s="63"/>
      <c r="E26" s="63"/>
      <c r="F26" s="63"/>
      <c r="G26" s="308"/>
      <c r="H26" s="309">
        <v>304.81</v>
      </c>
      <c r="I26" s="309">
        <v>334.648</v>
      </c>
      <c r="J26" s="309">
        <v>430.887</v>
      </c>
      <c r="K26" s="309">
        <v>338.95300000000003</v>
      </c>
      <c r="L26" s="309">
        <v>366.792</v>
      </c>
      <c r="M26" s="309">
        <v>496.802</v>
      </c>
      <c r="N26" s="309">
        <v>417.627</v>
      </c>
      <c r="O26" s="309">
        <v>397.70799999999997</v>
      </c>
      <c r="P26" s="309">
        <v>295.384</v>
      </c>
      <c r="Q26" s="310">
        <v>266.455</v>
      </c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</row>
    <row r="27" spans="1:29" ht="12.75">
      <c r="A27" s="63"/>
      <c r="B27" s="63" t="s">
        <v>369</v>
      </c>
      <c r="C27" s="63"/>
      <c r="D27" s="63"/>
      <c r="E27" s="63"/>
      <c r="F27" s="63"/>
      <c r="G27" s="308"/>
      <c r="H27" s="309">
        <v>298.41</v>
      </c>
      <c r="I27" s="309">
        <v>298.448</v>
      </c>
      <c r="J27" s="309">
        <v>279.761</v>
      </c>
      <c r="K27" s="309">
        <v>283.386</v>
      </c>
      <c r="L27" s="309">
        <v>308.219</v>
      </c>
      <c r="M27" s="309">
        <v>110.868</v>
      </c>
      <c r="N27" s="309">
        <v>120.915</v>
      </c>
      <c r="O27" s="309">
        <v>78.952</v>
      </c>
      <c r="P27" s="309">
        <v>154.415</v>
      </c>
      <c r="Q27" s="310">
        <v>129.234</v>
      </c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</row>
    <row r="28" spans="1:29" ht="12.75">
      <c r="A28" s="304"/>
      <c r="B28" s="304" t="s">
        <v>370</v>
      </c>
      <c r="C28" s="304"/>
      <c r="D28" s="304"/>
      <c r="E28" s="304"/>
      <c r="F28" s="304"/>
      <c r="G28" s="305"/>
      <c r="H28" s="306">
        <v>6.4</v>
      </c>
      <c r="I28" s="306">
        <v>36.2</v>
      </c>
      <c r="J28" s="306">
        <v>151.126</v>
      </c>
      <c r="K28" s="306">
        <v>55.567</v>
      </c>
      <c r="L28" s="306">
        <v>58.573</v>
      </c>
      <c r="M28" s="306">
        <v>385.934</v>
      </c>
      <c r="N28" s="306">
        <v>296.712</v>
      </c>
      <c r="O28" s="306">
        <v>318.756</v>
      </c>
      <c r="P28" s="306">
        <v>140.969</v>
      </c>
      <c r="Q28" s="307">
        <v>137.221</v>
      </c>
      <c r="R28" s="74"/>
      <c r="S28" s="74"/>
      <c r="T28" s="74"/>
      <c r="U28" s="74"/>
      <c r="V28" s="63"/>
      <c r="W28" s="63"/>
      <c r="X28" s="63"/>
      <c r="Y28" s="63"/>
      <c r="Z28" s="63"/>
      <c r="AA28" s="63"/>
      <c r="AB28" s="63"/>
      <c r="AC28" s="63"/>
    </row>
    <row r="29" spans="1:29" s="84" customFormat="1" ht="21.75" customHeight="1" thickBot="1">
      <c r="A29" s="746" t="s">
        <v>371</v>
      </c>
      <c r="B29" s="746"/>
      <c r="C29" s="746"/>
      <c r="D29" s="746"/>
      <c r="E29" s="746"/>
      <c r="F29" s="746"/>
      <c r="G29" s="737"/>
      <c r="H29" s="751">
        <v>3358.610526</v>
      </c>
      <c r="I29" s="751">
        <v>3511.240056</v>
      </c>
      <c r="J29" s="751">
        <v>3649.991</v>
      </c>
      <c r="K29" s="751">
        <v>3764.884829</v>
      </c>
      <c r="L29" s="751">
        <v>4634.396835</v>
      </c>
      <c r="M29" s="751">
        <v>4820.083198</v>
      </c>
      <c r="N29" s="751">
        <v>4794.061782</v>
      </c>
      <c r="O29" s="751">
        <v>4758.255183</v>
      </c>
      <c r="P29" s="751">
        <v>4699.858924</v>
      </c>
      <c r="Q29" s="752">
        <v>4717.504072842715</v>
      </c>
      <c r="R29" s="63"/>
      <c r="S29" s="63"/>
      <c r="T29" s="63"/>
      <c r="U29" s="63"/>
      <c r="V29" s="74"/>
      <c r="W29" s="74"/>
      <c r="X29" s="74"/>
      <c r="Y29" s="74"/>
      <c r="Z29" s="74"/>
      <c r="AA29" s="74"/>
      <c r="AB29" s="74"/>
      <c r="AC29" s="74"/>
    </row>
    <row r="30" spans="1:29" ht="12.75">
      <c r="A30" s="285" t="s">
        <v>372</v>
      </c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</row>
    <row r="31" spans="1:29" ht="12.75">
      <c r="A31" s="63" t="s">
        <v>282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</row>
    <row r="32" spans="17:29" ht="12.75"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</row>
    <row r="62" spans="8:12" ht="12.75">
      <c r="H62" s="85"/>
      <c r="I62" s="85"/>
      <c r="J62" s="85"/>
      <c r="K62" s="85"/>
      <c r="L62" s="86"/>
    </row>
    <row r="63" spans="8:12" ht="12.75">
      <c r="H63" s="85"/>
      <c r="I63" s="85"/>
      <c r="J63" s="85"/>
      <c r="K63" s="85"/>
      <c r="L63" s="86"/>
    </row>
    <row r="64" spans="8:11" ht="12.75">
      <c r="H64" s="87"/>
      <c r="I64" s="87"/>
      <c r="J64" s="87"/>
      <c r="K64" s="87"/>
    </row>
    <row r="65" spans="8:11" ht="12.75">
      <c r="H65" s="87"/>
      <c r="I65" s="87"/>
      <c r="J65" s="87"/>
      <c r="K65" s="87"/>
    </row>
    <row r="66" spans="8:11" ht="12.75">
      <c r="H66" s="87"/>
      <c r="I66" s="87"/>
      <c r="J66" s="87"/>
      <c r="K66" s="87"/>
    </row>
    <row r="67" spans="1:12" ht="12.75">
      <c r="A67" s="84"/>
      <c r="H67" s="85"/>
      <c r="I67" s="85"/>
      <c r="J67" s="85"/>
      <c r="K67" s="85"/>
      <c r="L67" s="86"/>
    </row>
  </sheetData>
  <mergeCells count="4">
    <mergeCell ref="A1:Q1"/>
    <mergeCell ref="A3:Q3"/>
    <mergeCell ref="A4:Q4"/>
    <mergeCell ref="A5:Q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DC31"/>
  <sheetViews>
    <sheetView view="pageBreakPreview" zoomScale="65" zoomScaleNormal="75" zoomScaleSheetLayoutView="65" workbookViewId="0" topLeftCell="A1">
      <selection activeCell="I17" sqref="I17"/>
    </sheetView>
  </sheetViews>
  <sheetFormatPr defaultColWidth="11.421875" defaultRowHeight="12.75"/>
  <cols>
    <col min="1" max="1" width="5.7109375" style="63" customWidth="1"/>
    <col min="2" max="6" width="11.421875" style="63" customWidth="1"/>
    <col min="7" max="7" width="7.57421875" style="63" customWidth="1"/>
    <col min="8" max="9" width="13.421875" style="63" bestFit="1" customWidth="1"/>
    <col min="10" max="10" width="13.28125" style="63" bestFit="1" customWidth="1"/>
    <col min="11" max="12" width="13.421875" style="63" bestFit="1" customWidth="1"/>
    <col min="13" max="13" width="13.28125" style="63" bestFit="1" customWidth="1"/>
    <col min="14" max="15" width="13.421875" style="63" bestFit="1" customWidth="1"/>
    <col min="16" max="16" width="13.28125" style="63" bestFit="1" customWidth="1"/>
    <col min="17" max="17" width="13.421875" style="63" bestFit="1" customWidth="1"/>
    <col min="18" max="16384" width="11.421875" style="63" customWidth="1"/>
  </cols>
  <sheetData>
    <row r="1" spans="1:17" ht="18">
      <c r="A1" s="934" t="s">
        <v>534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934"/>
      <c r="Q1" s="934"/>
    </row>
    <row r="3" spans="1:17" s="70" customFormat="1" ht="15">
      <c r="A3" s="916" t="s">
        <v>685</v>
      </c>
      <c r="B3" s="916"/>
      <c r="C3" s="916"/>
      <c r="D3" s="916"/>
      <c r="E3" s="916"/>
      <c r="F3" s="916"/>
      <c r="G3" s="916"/>
      <c r="H3" s="916"/>
      <c r="I3" s="916"/>
      <c r="J3" s="916"/>
      <c r="K3" s="916"/>
      <c r="L3" s="916"/>
      <c r="M3" s="916"/>
      <c r="N3" s="916"/>
      <c r="O3" s="916"/>
      <c r="P3" s="916"/>
      <c r="Q3" s="916"/>
    </row>
    <row r="4" spans="1:17" ht="15">
      <c r="A4" s="916" t="s">
        <v>286</v>
      </c>
      <c r="B4" s="916"/>
      <c r="C4" s="916"/>
      <c r="D4" s="916"/>
      <c r="E4" s="916"/>
      <c r="F4" s="916"/>
      <c r="G4" s="916"/>
      <c r="H4" s="916"/>
      <c r="I4" s="916"/>
      <c r="J4" s="916"/>
      <c r="K4" s="916"/>
      <c r="L4" s="916"/>
      <c r="M4" s="916"/>
      <c r="N4" s="916"/>
      <c r="O4" s="916"/>
      <c r="P4" s="916"/>
      <c r="Q4" s="916"/>
    </row>
    <row r="5" spans="1:17" ht="15">
      <c r="A5" s="916" t="s">
        <v>587</v>
      </c>
      <c r="B5" s="916"/>
      <c r="C5" s="916"/>
      <c r="D5" s="916"/>
      <c r="E5" s="916"/>
      <c r="F5" s="916"/>
      <c r="G5" s="916"/>
      <c r="H5" s="916"/>
      <c r="I5" s="916"/>
      <c r="J5" s="916"/>
      <c r="K5" s="916"/>
      <c r="L5" s="916"/>
      <c r="M5" s="916"/>
      <c r="N5" s="916"/>
      <c r="O5" s="916"/>
      <c r="P5" s="916"/>
      <c r="Q5" s="916"/>
    </row>
    <row r="6" spans="1:17" ht="14.25" customHeight="1" thickBo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</row>
    <row r="7" spans="1:107" ht="40.5" customHeight="1" thickBot="1">
      <c r="A7" s="742"/>
      <c r="B7" s="742"/>
      <c r="C7" s="742"/>
      <c r="D7" s="742"/>
      <c r="E7" s="742"/>
      <c r="F7" s="742"/>
      <c r="G7" s="743"/>
      <c r="H7" s="719">
        <v>2002</v>
      </c>
      <c r="I7" s="719">
        <v>2003</v>
      </c>
      <c r="J7" s="719">
        <v>2004</v>
      </c>
      <c r="K7" s="719">
        <v>2005</v>
      </c>
      <c r="L7" s="719">
        <v>2006</v>
      </c>
      <c r="M7" s="719">
        <v>2007</v>
      </c>
      <c r="N7" s="719">
        <v>2008</v>
      </c>
      <c r="O7" s="719">
        <v>2009</v>
      </c>
      <c r="P7" s="719">
        <v>2010</v>
      </c>
      <c r="Q7" s="730">
        <v>2011</v>
      </c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</row>
    <row r="8" spans="1:17" s="74" customFormat="1" ht="26.25" customHeight="1">
      <c r="A8" s="744" t="s">
        <v>350</v>
      </c>
      <c r="B8" s="744"/>
      <c r="C8" s="744"/>
      <c r="D8" s="744"/>
      <c r="E8" s="744"/>
      <c r="F8" s="744"/>
      <c r="G8" s="735"/>
      <c r="H8" s="747">
        <v>-15.041839698051541</v>
      </c>
      <c r="I8" s="747">
        <v>843.8620526847211</v>
      </c>
      <c r="J8" s="747">
        <v>235.79935762624254</v>
      </c>
      <c r="K8" s="747">
        <v>546.051</v>
      </c>
      <c r="L8" s="747">
        <v>237.331</v>
      </c>
      <c r="M8" s="747">
        <v>1066.823</v>
      </c>
      <c r="N8" s="747">
        <v>857.388</v>
      </c>
      <c r="O8" s="747">
        <v>1051.429</v>
      </c>
      <c r="P8" s="747">
        <v>767.366</v>
      </c>
      <c r="Q8" s="748">
        <v>723.555</v>
      </c>
    </row>
    <row r="9" spans="1:17" ht="21.75" customHeight="1">
      <c r="A9" s="300"/>
      <c r="B9" s="300" t="s">
        <v>351</v>
      </c>
      <c r="C9" s="300"/>
      <c r="D9" s="300"/>
      <c r="E9" s="300"/>
      <c r="F9" s="300"/>
      <c r="G9" s="301"/>
      <c r="H9" s="302">
        <v>-1.7620694649790531</v>
      </c>
      <c r="I9" s="302">
        <v>867.3777977834674</v>
      </c>
      <c r="J9" s="302">
        <v>389.76804997415644</v>
      </c>
      <c r="K9" s="302">
        <v>624.0951</v>
      </c>
      <c r="L9" s="302">
        <v>404.887</v>
      </c>
      <c r="M9" s="302">
        <v>395.833</v>
      </c>
      <c r="N9" s="302">
        <v>693.041</v>
      </c>
      <c r="O9" s="302">
        <v>608.702</v>
      </c>
      <c r="P9" s="302">
        <v>554.27</v>
      </c>
      <c r="Q9" s="303">
        <v>560.575</v>
      </c>
    </row>
    <row r="10" spans="1:17" ht="12.75">
      <c r="A10" s="304"/>
      <c r="B10" s="304" t="s">
        <v>352</v>
      </c>
      <c r="C10" s="304"/>
      <c r="D10" s="304"/>
      <c r="E10" s="304"/>
      <c r="F10" s="304"/>
      <c r="G10" s="305"/>
      <c r="H10" s="306">
        <v>-13.279770233072488</v>
      </c>
      <c r="I10" s="306">
        <v>-23.515745098746294</v>
      </c>
      <c r="J10" s="306">
        <v>-153.9686923479139</v>
      </c>
      <c r="K10" s="306">
        <v>-78.0441</v>
      </c>
      <c r="L10" s="306">
        <v>-167.556</v>
      </c>
      <c r="M10" s="306">
        <v>670.99</v>
      </c>
      <c r="N10" s="306">
        <v>164.347</v>
      </c>
      <c r="O10" s="306">
        <v>442.727</v>
      </c>
      <c r="P10" s="306">
        <v>213.096</v>
      </c>
      <c r="Q10" s="307">
        <v>162.98</v>
      </c>
    </row>
    <row r="11" spans="1:17" s="74" customFormat="1" ht="26.25" customHeight="1">
      <c r="A11" s="745" t="s">
        <v>353</v>
      </c>
      <c r="B11" s="745"/>
      <c r="C11" s="745"/>
      <c r="D11" s="745"/>
      <c r="E11" s="745"/>
      <c r="F11" s="745"/>
      <c r="G11" s="736"/>
      <c r="H11" s="749">
        <v>2264.024195785333</v>
      </c>
      <c r="I11" s="749">
        <v>2267.3669335711656</v>
      </c>
      <c r="J11" s="749">
        <v>2345.028718094502</v>
      </c>
      <c r="K11" s="749">
        <v>2182.1228</v>
      </c>
      <c r="L11" s="749">
        <v>2287.698</v>
      </c>
      <c r="M11" s="749">
        <v>2329.7212013634244</v>
      </c>
      <c r="N11" s="749">
        <v>2342.339845455513</v>
      </c>
      <c r="O11" s="749">
        <v>1891.1248285621525</v>
      </c>
      <c r="P11" s="749">
        <v>1552.9390950692102</v>
      </c>
      <c r="Q11" s="750">
        <v>1970.2210373853386</v>
      </c>
    </row>
    <row r="12" spans="1:17" ht="16.5" customHeight="1">
      <c r="A12" s="300"/>
      <c r="B12" s="300" t="s">
        <v>354</v>
      </c>
      <c r="C12" s="300"/>
      <c r="D12" s="300"/>
      <c r="E12" s="300"/>
      <c r="F12" s="300"/>
      <c r="G12" s="301"/>
      <c r="H12" s="302">
        <v>1226.8643477215633</v>
      </c>
      <c r="I12" s="302">
        <v>1229.166831043477</v>
      </c>
      <c r="J12" s="302">
        <v>1309.750523584316</v>
      </c>
      <c r="K12" s="302">
        <v>1139.754849755148</v>
      </c>
      <c r="L12" s="302">
        <v>1203.133</v>
      </c>
      <c r="M12" s="302">
        <v>1158.779</v>
      </c>
      <c r="N12" s="302">
        <v>1230.386</v>
      </c>
      <c r="O12" s="302">
        <v>1120.487</v>
      </c>
      <c r="P12" s="302">
        <v>1007.74</v>
      </c>
      <c r="Q12" s="303">
        <v>1596.6413402690132</v>
      </c>
    </row>
    <row r="13" spans="3:17" ht="12.75">
      <c r="C13" s="63" t="s">
        <v>686</v>
      </c>
      <c r="G13" s="308"/>
      <c r="H13" s="309">
        <v>733.0977988532691</v>
      </c>
      <c r="I13" s="309">
        <v>709.7934222230235</v>
      </c>
      <c r="J13" s="309">
        <v>766.4809155644105</v>
      </c>
      <c r="K13" s="309">
        <v>689.2682342947124</v>
      </c>
      <c r="L13" s="309">
        <v>747.938</v>
      </c>
      <c r="M13" s="309">
        <v>686.297</v>
      </c>
      <c r="N13" s="309">
        <v>797.097</v>
      </c>
      <c r="O13" s="309">
        <v>797.215</v>
      </c>
      <c r="P13" s="309">
        <v>718.187</v>
      </c>
      <c r="Q13" s="310">
        <v>1251.169</v>
      </c>
    </row>
    <row r="14" spans="3:17" ht="12.75">
      <c r="C14" s="63" t="s">
        <v>356</v>
      </c>
      <c r="G14" s="308"/>
      <c r="H14" s="309">
        <v>493.7665488682942</v>
      </c>
      <c r="I14" s="309">
        <v>519.3734088204536</v>
      </c>
      <c r="J14" s="309">
        <v>543.2696080199055</v>
      </c>
      <c r="K14" s="309">
        <v>450.48661546043536</v>
      </c>
      <c r="L14" s="309">
        <v>455.195</v>
      </c>
      <c r="M14" s="309">
        <v>472.482</v>
      </c>
      <c r="N14" s="309">
        <v>433.289</v>
      </c>
      <c r="O14" s="309">
        <v>323.272</v>
      </c>
      <c r="P14" s="309">
        <v>289.553</v>
      </c>
      <c r="Q14" s="310">
        <v>345.47234026901305</v>
      </c>
    </row>
    <row r="15" spans="2:17" ht="12.75">
      <c r="B15" s="63" t="s">
        <v>357</v>
      </c>
      <c r="G15" s="308"/>
      <c r="H15" s="309">
        <v>910.6431665374491</v>
      </c>
      <c r="I15" s="309">
        <v>924.3030072384696</v>
      </c>
      <c r="J15" s="309">
        <v>928.9243805868883</v>
      </c>
      <c r="K15" s="309">
        <v>942.8721465794598</v>
      </c>
      <c r="L15" s="309">
        <v>951.289</v>
      </c>
      <c r="M15" s="309">
        <v>834.0872013634246</v>
      </c>
      <c r="N15" s="309">
        <v>715.3558454555133</v>
      </c>
      <c r="O15" s="309">
        <v>580.2368285621525</v>
      </c>
      <c r="P15" s="309">
        <v>452.0130950692104</v>
      </c>
      <c r="Q15" s="310">
        <v>324.4146971163253</v>
      </c>
    </row>
    <row r="16" spans="3:17" ht="12.75">
      <c r="C16" s="63" t="s">
        <v>358</v>
      </c>
      <c r="G16" s="308"/>
      <c r="H16" s="309">
        <v>910.6431665374491</v>
      </c>
      <c r="I16" s="309">
        <v>924.3030072384696</v>
      </c>
      <c r="J16" s="309">
        <v>928.9243805868883</v>
      </c>
      <c r="K16" s="309">
        <v>942.8721465794598</v>
      </c>
      <c r="L16" s="309">
        <v>951.289</v>
      </c>
      <c r="M16" s="309">
        <v>834.0872013634246</v>
      </c>
      <c r="N16" s="309">
        <v>715.3558454555133</v>
      </c>
      <c r="O16" s="309">
        <v>580.2368285621525</v>
      </c>
      <c r="P16" s="309">
        <v>452.0130950692104</v>
      </c>
      <c r="Q16" s="310">
        <v>324.4146971163253</v>
      </c>
    </row>
    <row r="17" spans="3:17" ht="12.75">
      <c r="C17" s="63" t="s">
        <v>359</v>
      </c>
      <c r="G17" s="308"/>
      <c r="H17" s="309">
        <v>0</v>
      </c>
      <c r="I17" s="309">
        <v>0</v>
      </c>
      <c r="J17" s="309">
        <v>0</v>
      </c>
      <c r="K17" s="309">
        <v>0</v>
      </c>
      <c r="L17" s="309">
        <v>0</v>
      </c>
      <c r="M17" s="309" t="s">
        <v>733</v>
      </c>
      <c r="N17" s="309" t="s">
        <v>733</v>
      </c>
      <c r="O17" s="309" t="s">
        <v>733</v>
      </c>
      <c r="P17" s="309">
        <v>0</v>
      </c>
      <c r="Q17" s="310">
        <v>0</v>
      </c>
    </row>
    <row r="18" spans="2:17" ht="12.75">
      <c r="B18" s="63" t="s">
        <v>360</v>
      </c>
      <c r="G18" s="308"/>
      <c r="H18" s="309">
        <v>126.51668152632092</v>
      </c>
      <c r="I18" s="309">
        <v>113.89709528921914</v>
      </c>
      <c r="J18" s="309">
        <v>106.35381392329776</v>
      </c>
      <c r="K18" s="309">
        <v>99.4958</v>
      </c>
      <c r="L18" s="309">
        <v>133.276</v>
      </c>
      <c r="M18" s="309">
        <v>336.855</v>
      </c>
      <c r="N18" s="309">
        <v>396.598</v>
      </c>
      <c r="O18" s="309">
        <v>190.401</v>
      </c>
      <c r="P18" s="309">
        <v>93.186</v>
      </c>
      <c r="Q18" s="310">
        <v>49.165</v>
      </c>
    </row>
    <row r="19" spans="3:17" ht="12.75">
      <c r="C19" s="63" t="s">
        <v>361</v>
      </c>
      <c r="G19" s="308"/>
      <c r="H19" s="309">
        <v>0</v>
      </c>
      <c r="I19" s="309">
        <v>0</v>
      </c>
      <c r="J19" s="309">
        <v>0</v>
      </c>
      <c r="K19" s="309">
        <v>0</v>
      </c>
      <c r="L19" s="309">
        <v>0</v>
      </c>
      <c r="M19" s="309" t="s">
        <v>733</v>
      </c>
      <c r="N19" s="309" t="s">
        <v>733</v>
      </c>
      <c r="O19" s="309" t="s">
        <v>733</v>
      </c>
      <c r="P19" s="309">
        <v>0</v>
      </c>
      <c r="Q19" s="310">
        <v>0</v>
      </c>
    </row>
    <row r="20" spans="3:17" ht="12.75">
      <c r="C20" s="63" t="s">
        <v>362</v>
      </c>
      <c r="G20" s="308"/>
      <c r="H20" s="309">
        <v>126.51668152632092</v>
      </c>
      <c r="I20" s="309">
        <v>113.89709528921914</v>
      </c>
      <c r="J20" s="309">
        <v>106.35381392329776</v>
      </c>
      <c r="K20" s="309">
        <v>99.4958</v>
      </c>
      <c r="L20" s="309">
        <v>133.276</v>
      </c>
      <c r="M20" s="309">
        <v>336.855</v>
      </c>
      <c r="N20" s="309">
        <v>396.598</v>
      </c>
      <c r="O20" s="309">
        <v>190.401</v>
      </c>
      <c r="P20" s="309">
        <v>93.186</v>
      </c>
      <c r="Q20" s="310">
        <v>49.165</v>
      </c>
    </row>
    <row r="21" spans="4:17" ht="12.75">
      <c r="D21" s="63" t="s">
        <v>363</v>
      </c>
      <c r="G21" s="308"/>
      <c r="H21" s="309">
        <v>126.51668152632092</v>
      </c>
      <c r="I21" s="309">
        <v>113.89709528921914</v>
      </c>
      <c r="J21" s="309">
        <v>106.35381392329776</v>
      </c>
      <c r="K21" s="309">
        <v>99.4958</v>
      </c>
      <c r="L21" s="309">
        <v>133.276</v>
      </c>
      <c r="M21" s="309">
        <v>336.855</v>
      </c>
      <c r="N21" s="309">
        <v>396.598</v>
      </c>
      <c r="O21" s="309">
        <v>190.401</v>
      </c>
      <c r="P21" s="309">
        <v>93.186</v>
      </c>
      <c r="Q21" s="310">
        <v>49.165</v>
      </c>
    </row>
    <row r="22" spans="1:17" ht="12.75">
      <c r="A22" s="304"/>
      <c r="B22" s="304"/>
      <c r="C22" s="304"/>
      <c r="D22" s="304" t="s">
        <v>364</v>
      </c>
      <c r="E22" s="304"/>
      <c r="F22" s="304"/>
      <c r="G22" s="305"/>
      <c r="H22" s="306">
        <v>0</v>
      </c>
      <c r="I22" s="306">
        <v>0</v>
      </c>
      <c r="J22" s="306">
        <v>0</v>
      </c>
      <c r="K22" s="306">
        <v>0</v>
      </c>
      <c r="L22" s="306">
        <v>0</v>
      </c>
      <c r="M22" s="306" t="s">
        <v>733</v>
      </c>
      <c r="N22" s="306" t="s">
        <v>733</v>
      </c>
      <c r="O22" s="306" t="s">
        <v>733</v>
      </c>
      <c r="P22" s="306">
        <v>0</v>
      </c>
      <c r="Q22" s="307">
        <v>0</v>
      </c>
    </row>
    <row r="23" spans="1:17" s="74" customFormat="1" ht="26.25" customHeight="1">
      <c r="A23" s="745" t="s">
        <v>365</v>
      </c>
      <c r="B23" s="745"/>
      <c r="C23" s="745"/>
      <c r="D23" s="745"/>
      <c r="E23" s="745"/>
      <c r="F23" s="745"/>
      <c r="G23" s="736"/>
      <c r="H23" s="749">
        <v>2248.9823560872815</v>
      </c>
      <c r="I23" s="749">
        <v>3111.228986255887</v>
      </c>
      <c r="J23" s="749">
        <v>2580.8280757207444</v>
      </c>
      <c r="K23" s="749">
        <v>2728.1738</v>
      </c>
      <c r="L23" s="749">
        <v>2525.029</v>
      </c>
      <c r="M23" s="749">
        <v>3396.5442013634247</v>
      </c>
      <c r="N23" s="749">
        <v>3199.727845455513</v>
      </c>
      <c r="O23" s="749">
        <v>2942.5538285621524</v>
      </c>
      <c r="P23" s="749">
        <v>2320.3050950692104</v>
      </c>
      <c r="Q23" s="750">
        <v>2693.776037385339</v>
      </c>
    </row>
    <row r="24" spans="1:18" s="74" customFormat="1" ht="26.25" customHeight="1">
      <c r="A24" s="745" t="s">
        <v>366</v>
      </c>
      <c r="B24" s="745"/>
      <c r="C24" s="745"/>
      <c r="D24" s="745"/>
      <c r="E24" s="745"/>
      <c r="F24" s="745"/>
      <c r="G24" s="736"/>
      <c r="H24" s="749">
        <v>-635.1396439127188</v>
      </c>
      <c r="I24" s="749">
        <v>222.22598625588716</v>
      </c>
      <c r="J24" s="749">
        <v>-370.9151832792554</v>
      </c>
      <c r="K24" s="749">
        <v>-264.1852</v>
      </c>
      <c r="L24" s="749">
        <v>-518.902462</v>
      </c>
      <c r="M24" s="749">
        <v>313.23420136342475</v>
      </c>
      <c r="N24" s="749">
        <v>75.62384545551322</v>
      </c>
      <c r="O24" s="749">
        <v>-117.65617143784766</v>
      </c>
      <c r="P24" s="749">
        <v>-779.5018884056353</v>
      </c>
      <c r="Q24" s="750">
        <v>-401.10736965927254</v>
      </c>
      <c r="R24" s="426"/>
    </row>
    <row r="25" spans="1:17" ht="17.25" customHeight="1">
      <c r="A25" s="300" t="s">
        <v>367</v>
      </c>
      <c r="B25" s="300"/>
      <c r="C25" s="300"/>
      <c r="D25" s="300"/>
      <c r="E25" s="300"/>
      <c r="F25" s="300"/>
      <c r="G25" s="301"/>
      <c r="H25" s="302">
        <v>-63.50801346267114</v>
      </c>
      <c r="I25" s="302">
        <v>40.20370794898608</v>
      </c>
      <c r="J25" s="302">
        <v>-218.61862056663415</v>
      </c>
      <c r="K25" s="302">
        <v>-9.8014</v>
      </c>
      <c r="L25" s="302">
        <v>-12.838</v>
      </c>
      <c r="M25" s="302">
        <v>147.403</v>
      </c>
      <c r="N25" s="302">
        <v>-56.973</v>
      </c>
      <c r="O25" s="302">
        <v>50.899</v>
      </c>
      <c r="P25" s="302">
        <v>-57.911</v>
      </c>
      <c r="Q25" s="303">
        <v>-143.12</v>
      </c>
    </row>
    <row r="26" spans="1:17" ht="12.75">
      <c r="A26" s="63" t="s">
        <v>368</v>
      </c>
      <c r="G26" s="308"/>
      <c r="H26" s="309">
        <v>272.1352284104299</v>
      </c>
      <c r="I26" s="309">
        <v>246.1219204791493</v>
      </c>
      <c r="J26" s="309">
        <v>251.89564325057682</v>
      </c>
      <c r="K26" s="309">
        <v>300.3044</v>
      </c>
      <c r="L26" s="309">
        <v>265.573</v>
      </c>
      <c r="M26" s="309">
        <v>278.47493247571293</v>
      </c>
      <c r="N26" s="309">
        <v>367.62819145535263</v>
      </c>
      <c r="O26" s="309">
        <v>307.4915145136415</v>
      </c>
      <c r="P26" s="309">
        <v>293.115181716052</v>
      </c>
      <c r="Q26" s="310">
        <v>215.54618722089322</v>
      </c>
    </row>
    <row r="27" spans="2:17" ht="12.75">
      <c r="B27" s="63" t="s">
        <v>369</v>
      </c>
      <c r="G27" s="308"/>
      <c r="H27" s="309">
        <v>264.8731478942307</v>
      </c>
      <c r="I27" s="309">
        <v>240.95417568381268</v>
      </c>
      <c r="J27" s="309">
        <v>224.64724407989337</v>
      </c>
      <c r="K27" s="309">
        <v>194.9779</v>
      </c>
      <c r="L27" s="309">
        <v>222.036</v>
      </c>
      <c r="M27" s="309">
        <v>234.00549968530854</v>
      </c>
      <c r="N27" s="309">
        <v>82.04089089055103</v>
      </c>
      <c r="O27" s="309">
        <v>89.0276391765171</v>
      </c>
      <c r="P27" s="309">
        <v>58.188452389211044</v>
      </c>
      <c r="Q27" s="310">
        <v>112.67865055901656</v>
      </c>
    </row>
    <row r="28" spans="1:17" ht="12.75">
      <c r="A28" s="304"/>
      <c r="B28" s="304" t="s">
        <v>370</v>
      </c>
      <c r="C28" s="304"/>
      <c r="D28" s="304"/>
      <c r="E28" s="304"/>
      <c r="F28" s="304"/>
      <c r="G28" s="305"/>
      <c r="H28" s="306">
        <v>7.262080516199123</v>
      </c>
      <c r="I28" s="306">
        <v>5.167744795336622</v>
      </c>
      <c r="J28" s="306">
        <v>27.24839917068347</v>
      </c>
      <c r="K28" s="306">
        <v>105.3264</v>
      </c>
      <c r="L28" s="306">
        <v>43.537</v>
      </c>
      <c r="M28" s="306">
        <v>44.46943279040441</v>
      </c>
      <c r="N28" s="306">
        <v>285.5873005648016</v>
      </c>
      <c r="O28" s="306">
        <v>218.46387533712442</v>
      </c>
      <c r="P28" s="306">
        <v>234.92672932684098</v>
      </c>
      <c r="Q28" s="307">
        <v>102.86753666187664</v>
      </c>
    </row>
    <row r="29" spans="1:17" s="74" customFormat="1" ht="26.25" customHeight="1" thickBot="1">
      <c r="A29" s="746" t="s">
        <v>371</v>
      </c>
      <c r="B29" s="746"/>
      <c r="C29" s="746"/>
      <c r="D29" s="746"/>
      <c r="E29" s="746"/>
      <c r="F29" s="746"/>
      <c r="G29" s="737"/>
      <c r="H29" s="751">
        <v>2884.122274</v>
      </c>
      <c r="I29" s="751">
        <v>2889.003388</v>
      </c>
      <c r="J29" s="751">
        <v>2951.743259</v>
      </c>
      <c r="K29" s="751">
        <v>2992.359</v>
      </c>
      <c r="L29" s="751">
        <v>3043.931462</v>
      </c>
      <c r="M29" s="751">
        <v>3083.309937</v>
      </c>
      <c r="N29" s="751">
        <v>3124.10386</v>
      </c>
      <c r="O29" s="751">
        <v>3060.20975</v>
      </c>
      <c r="P29" s="751">
        <v>3099.8069834748458</v>
      </c>
      <c r="Q29" s="752">
        <v>3094.8834070446114</v>
      </c>
    </row>
    <row r="30" spans="1:17" s="70" customFormat="1" ht="12.75">
      <c r="A30" s="285" t="s">
        <v>372</v>
      </c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0"/>
      <c r="O30" s="280"/>
      <c r="P30" s="280"/>
      <c r="Q30" s="280"/>
    </row>
    <row r="31" spans="14:17" ht="12.75">
      <c r="N31" s="66"/>
      <c r="O31" s="66"/>
      <c r="P31" s="66"/>
      <c r="Q31" s="66"/>
    </row>
  </sheetData>
  <mergeCells count="4">
    <mergeCell ref="A3:Q3"/>
    <mergeCell ref="A1:Q1"/>
    <mergeCell ref="A4:Q4"/>
    <mergeCell ref="A5:Q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2" r:id="rId2"/>
  <colBreaks count="1" manualBreakCount="1">
    <brk id="17" max="65535" man="1"/>
  </colBreak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view="pageBreakPreview" zoomScale="75" zoomScaleNormal="50" zoomScaleSheetLayoutView="75" workbookViewId="0" topLeftCell="A5">
      <selection activeCell="A5" sqref="A5:J5"/>
    </sheetView>
  </sheetViews>
  <sheetFormatPr defaultColWidth="11.421875" defaultRowHeight="12.75"/>
  <cols>
    <col min="1" max="1" width="67.7109375" style="113" customWidth="1"/>
    <col min="2" max="10" width="17.8515625" style="113" customWidth="1"/>
    <col min="11" max="16384" width="11.421875" style="113" customWidth="1"/>
  </cols>
  <sheetData>
    <row r="1" spans="1:10" ht="36" customHeight="1">
      <c r="A1" s="924" t="s">
        <v>534</v>
      </c>
      <c r="B1" s="924"/>
      <c r="C1" s="924"/>
      <c r="D1" s="924"/>
      <c r="E1" s="924"/>
      <c r="F1" s="924"/>
      <c r="G1" s="924"/>
      <c r="H1" s="924"/>
      <c r="I1" s="924"/>
      <c r="J1" s="924"/>
    </row>
    <row r="2" spans="1:10" ht="12.75">
      <c r="A2" s="762"/>
      <c r="B2" s="763"/>
      <c r="C2" s="763"/>
      <c r="D2" s="763"/>
      <c r="E2" s="763"/>
      <c r="F2" s="763"/>
      <c r="G2" s="762"/>
      <c r="H2" s="762"/>
      <c r="I2" s="762"/>
      <c r="J2" s="763"/>
    </row>
    <row r="3" spans="1:10" ht="27.75" customHeight="1">
      <c r="A3" s="937" t="s">
        <v>875</v>
      </c>
      <c r="B3" s="937"/>
      <c r="C3" s="937"/>
      <c r="D3" s="937"/>
      <c r="E3" s="937"/>
      <c r="F3" s="937"/>
      <c r="G3" s="937"/>
      <c r="H3" s="937"/>
      <c r="I3" s="937"/>
      <c r="J3" s="937"/>
    </row>
    <row r="4" spans="1:10" ht="19.5" customHeight="1">
      <c r="A4" s="937" t="s">
        <v>280</v>
      </c>
      <c r="B4" s="937"/>
      <c r="C4" s="937"/>
      <c r="D4" s="937"/>
      <c r="E4" s="937"/>
      <c r="F4" s="937"/>
      <c r="G4" s="937"/>
      <c r="H4" s="937"/>
      <c r="I4" s="937"/>
      <c r="J4" s="937"/>
    </row>
    <row r="5" spans="1:10" ht="24" customHeight="1">
      <c r="A5" s="937" t="s">
        <v>565</v>
      </c>
      <c r="B5" s="937"/>
      <c r="C5" s="937"/>
      <c r="D5" s="937"/>
      <c r="E5" s="937"/>
      <c r="F5" s="937"/>
      <c r="G5" s="937"/>
      <c r="H5" s="937"/>
      <c r="I5" s="937"/>
      <c r="J5" s="937"/>
    </row>
    <row r="6" spans="1:10" ht="13.5" thickBo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26.25" customHeight="1">
      <c r="A7" s="767"/>
      <c r="B7" s="935" t="s">
        <v>177</v>
      </c>
      <c r="C7" s="935" t="s">
        <v>178</v>
      </c>
      <c r="D7" s="768" t="s">
        <v>858</v>
      </c>
      <c r="E7" s="768" t="s">
        <v>858</v>
      </c>
      <c r="F7" s="935" t="s">
        <v>855</v>
      </c>
      <c r="G7" s="768" t="s">
        <v>861</v>
      </c>
      <c r="H7" s="768" t="s">
        <v>863</v>
      </c>
      <c r="I7" s="935" t="s">
        <v>183</v>
      </c>
      <c r="J7" s="769" t="s">
        <v>865</v>
      </c>
    </row>
    <row r="8" spans="1:10" ht="37.5" customHeight="1" thickBot="1">
      <c r="A8" s="764"/>
      <c r="B8" s="936"/>
      <c r="C8" s="936"/>
      <c r="D8" s="765" t="s">
        <v>859</v>
      </c>
      <c r="E8" s="765" t="s">
        <v>860</v>
      </c>
      <c r="F8" s="936"/>
      <c r="G8" s="765" t="s">
        <v>862</v>
      </c>
      <c r="H8" s="765" t="s">
        <v>864</v>
      </c>
      <c r="I8" s="936"/>
      <c r="J8" s="766" t="s">
        <v>866</v>
      </c>
    </row>
    <row r="9" spans="1:10" ht="20.25" customHeight="1">
      <c r="A9" s="735" t="s">
        <v>296</v>
      </c>
      <c r="B9" s="747">
        <v>9415.552974</v>
      </c>
      <c r="C9" s="747">
        <v>3428.3241340000004</v>
      </c>
      <c r="D9" s="747">
        <v>269.157404</v>
      </c>
      <c r="E9" s="747">
        <v>914.2948369999999</v>
      </c>
      <c r="F9" s="747">
        <v>453.07840100000004</v>
      </c>
      <c r="G9" s="747">
        <v>3983.308415</v>
      </c>
      <c r="H9" s="747">
        <v>5458.906121</v>
      </c>
      <c r="I9" s="747">
        <v>4302.011611999999</v>
      </c>
      <c r="J9" s="748">
        <v>246.15033</v>
      </c>
    </row>
    <row r="10" spans="1:10" ht="20.25" customHeight="1">
      <c r="A10" s="736" t="s">
        <v>297</v>
      </c>
      <c r="B10" s="749">
        <v>7828.825142999999</v>
      </c>
      <c r="C10" s="749">
        <v>1420.205642</v>
      </c>
      <c r="D10" s="749">
        <v>170.424635</v>
      </c>
      <c r="E10" s="749">
        <v>705.637857</v>
      </c>
      <c r="F10" s="749">
        <v>222.954806</v>
      </c>
      <c r="G10" s="749">
        <v>2510.546178</v>
      </c>
      <c r="H10" s="749">
        <v>2597.886128</v>
      </c>
      <c r="I10" s="749">
        <v>1574.683173</v>
      </c>
      <c r="J10" s="750">
        <v>119.319333</v>
      </c>
    </row>
    <row r="11" spans="1:10" ht="20.25" customHeight="1">
      <c r="A11" s="755" t="s">
        <v>298</v>
      </c>
      <c r="B11" s="302">
        <v>534.7876229999999</v>
      </c>
      <c r="C11" s="302">
        <v>608.9337730000001</v>
      </c>
      <c r="D11" s="302">
        <v>14.19531</v>
      </c>
      <c r="E11" s="302">
        <v>0.429207</v>
      </c>
      <c r="F11" s="302">
        <v>0.655151</v>
      </c>
      <c r="G11" s="302">
        <v>759.656611</v>
      </c>
      <c r="H11" s="302">
        <v>1480.014735</v>
      </c>
      <c r="I11" s="302">
        <v>313.25122200000004</v>
      </c>
      <c r="J11" s="303">
        <v>58.555884</v>
      </c>
    </row>
    <row r="12" spans="1:10" ht="20.25" customHeight="1">
      <c r="A12" s="756" t="s">
        <v>420</v>
      </c>
      <c r="B12" s="309">
        <v>440.073539</v>
      </c>
      <c r="C12" s="309">
        <v>23.789011</v>
      </c>
      <c r="D12" s="309">
        <v>0.820209</v>
      </c>
      <c r="E12" s="309">
        <v>25.107869</v>
      </c>
      <c r="F12" s="309">
        <v>0.054738</v>
      </c>
      <c r="G12" s="309">
        <v>139.94899700000002</v>
      </c>
      <c r="H12" s="309">
        <v>316.324231</v>
      </c>
      <c r="I12" s="309">
        <v>7.5271</v>
      </c>
      <c r="J12" s="310">
        <v>2.568537</v>
      </c>
    </row>
    <row r="13" spans="1:10" ht="20.25" customHeight="1">
      <c r="A13" s="756" t="s">
        <v>299</v>
      </c>
      <c r="B13" s="309">
        <v>146.24139100000002</v>
      </c>
      <c r="C13" s="309">
        <v>303.94616299999996</v>
      </c>
      <c r="D13" s="309">
        <v>71.042169</v>
      </c>
      <c r="E13" s="309">
        <v>1.422742</v>
      </c>
      <c r="F13" s="309">
        <v>218.253784</v>
      </c>
      <c r="G13" s="309">
        <v>113.828841</v>
      </c>
      <c r="H13" s="309">
        <v>362.569583</v>
      </c>
      <c r="I13" s="309">
        <v>177.303592</v>
      </c>
      <c r="J13" s="310">
        <v>23.416337</v>
      </c>
    </row>
    <row r="14" spans="1:10" ht="20.25" customHeight="1">
      <c r="A14" s="756" t="s">
        <v>421</v>
      </c>
      <c r="B14" s="309">
        <v>2869.879386</v>
      </c>
      <c r="C14" s="309">
        <v>130.943617</v>
      </c>
      <c r="D14" s="309">
        <v>38.027506</v>
      </c>
      <c r="E14" s="309">
        <v>224.700206</v>
      </c>
      <c r="F14" s="309">
        <v>2.726224</v>
      </c>
      <c r="G14" s="309">
        <v>580.101958</v>
      </c>
      <c r="H14" s="309">
        <v>151.52927200000002</v>
      </c>
      <c r="I14" s="309">
        <v>385.907566</v>
      </c>
      <c r="J14" s="310">
        <v>20.884484</v>
      </c>
    </row>
    <row r="15" spans="1:10" ht="20.25" customHeight="1">
      <c r="A15" s="756" t="s">
        <v>300</v>
      </c>
      <c r="B15" s="309">
        <v>96.496747</v>
      </c>
      <c r="C15" s="309">
        <v>1.36446</v>
      </c>
      <c r="D15" s="309">
        <v>26.20168</v>
      </c>
      <c r="E15" s="309">
        <v>30.191707</v>
      </c>
      <c r="F15" s="309">
        <v>0.497198</v>
      </c>
      <c r="G15" s="309">
        <v>14.032169</v>
      </c>
      <c r="H15" s="309">
        <v>98.32225100000001</v>
      </c>
      <c r="I15" s="309">
        <v>7.3975290000000005</v>
      </c>
      <c r="J15" s="310">
        <v>0.630633</v>
      </c>
    </row>
    <row r="16" spans="1:10" ht="20.25" customHeight="1">
      <c r="A16" s="756" t="s">
        <v>422</v>
      </c>
      <c r="B16" s="309">
        <v>2197.2290829999997</v>
      </c>
      <c r="C16" s="309">
        <v>327.53669</v>
      </c>
      <c r="D16" s="309">
        <v>18.951686</v>
      </c>
      <c r="E16" s="309">
        <v>404.868113</v>
      </c>
      <c r="F16" s="309">
        <v>0.767711</v>
      </c>
      <c r="G16" s="309">
        <v>260.907175</v>
      </c>
      <c r="H16" s="309">
        <v>100.55033800000001</v>
      </c>
      <c r="I16" s="309">
        <v>582.5801180000001</v>
      </c>
      <c r="J16" s="310">
        <v>4.452084999999999</v>
      </c>
    </row>
    <row r="17" spans="1:10" ht="20.25" customHeight="1">
      <c r="A17" s="756" t="s">
        <v>301</v>
      </c>
      <c r="B17" s="309">
        <v>24.446355999999998</v>
      </c>
      <c r="C17" s="309">
        <v>11.663187</v>
      </c>
      <c r="D17" s="309">
        <v>0.219264</v>
      </c>
      <c r="E17" s="309">
        <v>7.329175</v>
      </c>
      <c r="F17" s="309">
        <v>0</v>
      </c>
      <c r="G17" s="309">
        <v>486.640067</v>
      </c>
      <c r="H17" s="309">
        <v>77.192923</v>
      </c>
      <c r="I17" s="309">
        <v>46.698346</v>
      </c>
      <c r="J17" s="310">
        <v>2.725021</v>
      </c>
    </row>
    <row r="18" spans="1:10" ht="20.25" customHeight="1">
      <c r="A18" s="756" t="s">
        <v>302</v>
      </c>
      <c r="B18" s="309">
        <v>1457.395008</v>
      </c>
      <c r="C18" s="309">
        <v>9.638534</v>
      </c>
      <c r="D18" s="309">
        <v>0.521485</v>
      </c>
      <c r="E18" s="309">
        <v>0.060960999999999994</v>
      </c>
      <c r="F18" s="309">
        <v>0</v>
      </c>
      <c r="G18" s="309">
        <v>112.62368000000001</v>
      </c>
      <c r="H18" s="309">
        <v>2.719331</v>
      </c>
      <c r="I18" s="309">
        <v>50.40292099999999</v>
      </c>
      <c r="J18" s="310">
        <v>5.600989</v>
      </c>
    </row>
    <row r="19" spans="1:10" ht="20.25" customHeight="1">
      <c r="A19" s="757" t="s">
        <v>303</v>
      </c>
      <c r="B19" s="306">
        <v>62.27601</v>
      </c>
      <c r="C19" s="306">
        <v>2.390207</v>
      </c>
      <c r="D19" s="306">
        <v>0.445326</v>
      </c>
      <c r="E19" s="306">
        <v>11.527877</v>
      </c>
      <c r="F19" s="306">
        <v>0</v>
      </c>
      <c r="G19" s="306">
        <v>42.80668</v>
      </c>
      <c r="H19" s="306">
        <v>8.663464</v>
      </c>
      <c r="I19" s="306">
        <v>3.614779</v>
      </c>
      <c r="J19" s="307">
        <v>0.485363</v>
      </c>
    </row>
    <row r="20" spans="1:10" ht="20.25" customHeight="1">
      <c r="A20" s="736" t="s">
        <v>304</v>
      </c>
      <c r="B20" s="749">
        <v>1320.7869799999999</v>
      </c>
      <c r="C20" s="749">
        <v>1863.9859230000002</v>
      </c>
      <c r="D20" s="749">
        <v>81.686825</v>
      </c>
      <c r="E20" s="749">
        <v>160.48126200000002</v>
      </c>
      <c r="F20" s="749">
        <v>216.88152499999998</v>
      </c>
      <c r="G20" s="749">
        <v>1264.521173</v>
      </c>
      <c r="H20" s="749">
        <v>2504.4196709999997</v>
      </c>
      <c r="I20" s="749">
        <v>2609.727909</v>
      </c>
      <c r="J20" s="750">
        <v>113.90055799999999</v>
      </c>
    </row>
    <row r="21" spans="1:10" ht="20.25" customHeight="1">
      <c r="A21" s="755" t="s">
        <v>305</v>
      </c>
      <c r="B21" s="302">
        <v>982.086291</v>
      </c>
      <c r="C21" s="302">
        <v>1706.192322</v>
      </c>
      <c r="D21" s="302">
        <v>55.361517</v>
      </c>
      <c r="E21" s="302">
        <v>72.896175</v>
      </c>
      <c r="F21" s="302">
        <v>89.82995</v>
      </c>
      <c r="G21" s="302">
        <v>862.671319</v>
      </c>
      <c r="H21" s="302">
        <v>1720.667669</v>
      </c>
      <c r="I21" s="302">
        <v>2326.170146</v>
      </c>
      <c r="J21" s="303">
        <v>59.654073000000004</v>
      </c>
    </row>
    <row r="22" spans="1:10" ht="20.25" customHeight="1">
      <c r="A22" s="756" t="s">
        <v>306</v>
      </c>
      <c r="B22" s="309">
        <v>159.80875699999996</v>
      </c>
      <c r="C22" s="309">
        <v>122.47242899999999</v>
      </c>
      <c r="D22" s="309">
        <v>11.530449</v>
      </c>
      <c r="E22" s="309">
        <v>6.3176190000000005</v>
      </c>
      <c r="F22" s="309">
        <v>72.449043</v>
      </c>
      <c r="G22" s="309">
        <v>225.282039</v>
      </c>
      <c r="H22" s="309">
        <v>515.243035</v>
      </c>
      <c r="I22" s="309">
        <v>275.543657</v>
      </c>
      <c r="J22" s="310">
        <v>43.208143</v>
      </c>
    </row>
    <row r="23" spans="1:10" ht="20.25" customHeight="1">
      <c r="A23" s="756" t="s">
        <v>307</v>
      </c>
      <c r="B23" s="309">
        <v>453.343616</v>
      </c>
      <c r="C23" s="309">
        <v>1232.175295</v>
      </c>
      <c r="D23" s="309">
        <v>12.125183</v>
      </c>
      <c r="E23" s="309">
        <v>12.335827</v>
      </c>
      <c r="F23" s="309">
        <v>0.825658</v>
      </c>
      <c r="G23" s="309">
        <v>273.977562</v>
      </c>
      <c r="H23" s="309">
        <v>797.068854</v>
      </c>
      <c r="I23" s="309">
        <v>1462.2417799999998</v>
      </c>
      <c r="J23" s="310">
        <v>6.727255</v>
      </c>
    </row>
    <row r="24" spans="1:10" ht="20.25" customHeight="1">
      <c r="A24" s="756" t="s">
        <v>308</v>
      </c>
      <c r="B24" s="309">
        <v>12.257885</v>
      </c>
      <c r="C24" s="309">
        <v>1.765047</v>
      </c>
      <c r="D24" s="309">
        <v>2.920906</v>
      </c>
      <c r="E24" s="309">
        <v>0.026448</v>
      </c>
      <c r="F24" s="309">
        <v>12.354409</v>
      </c>
      <c r="G24" s="309">
        <v>4.807886</v>
      </c>
      <c r="H24" s="309">
        <v>10.144601</v>
      </c>
      <c r="I24" s="309">
        <v>6.656504999999999</v>
      </c>
      <c r="J24" s="310">
        <v>1.264293</v>
      </c>
    </row>
    <row r="25" spans="1:10" ht="20.25" customHeight="1">
      <c r="A25" s="756" t="s">
        <v>309</v>
      </c>
      <c r="B25" s="309">
        <v>100.46415200000001</v>
      </c>
      <c r="C25" s="309">
        <v>111.53667000000002</v>
      </c>
      <c r="D25" s="309">
        <v>12.625195</v>
      </c>
      <c r="E25" s="309">
        <v>28.054246999999997</v>
      </c>
      <c r="F25" s="309">
        <v>2.104631</v>
      </c>
      <c r="G25" s="309">
        <v>136.414353</v>
      </c>
      <c r="H25" s="309">
        <v>176.99439500000003</v>
      </c>
      <c r="I25" s="309">
        <v>45.024312</v>
      </c>
      <c r="J25" s="310">
        <v>7.872811</v>
      </c>
    </row>
    <row r="26" spans="1:10" ht="20.25" customHeight="1">
      <c r="A26" s="756" t="s">
        <v>310</v>
      </c>
      <c r="B26" s="309">
        <v>252.545805</v>
      </c>
      <c r="C26" s="309">
        <v>197.327377</v>
      </c>
      <c r="D26" s="309">
        <v>15.894876</v>
      </c>
      <c r="E26" s="309">
        <v>22.602816</v>
      </c>
      <c r="F26" s="309">
        <v>-0.150874</v>
      </c>
      <c r="G26" s="309">
        <v>206.77616</v>
      </c>
      <c r="H26" s="309">
        <v>198.73924</v>
      </c>
      <c r="I26" s="309">
        <v>467.446959</v>
      </c>
      <c r="J26" s="310">
        <v>0.448191</v>
      </c>
    </row>
    <row r="27" spans="1:10" ht="20.25" customHeight="1">
      <c r="A27" s="756" t="s">
        <v>311</v>
      </c>
      <c r="B27" s="309">
        <v>3.666076</v>
      </c>
      <c r="C27" s="309">
        <v>40.915504</v>
      </c>
      <c r="D27" s="309">
        <v>0.264908</v>
      </c>
      <c r="E27" s="309">
        <v>3.5592179999999995</v>
      </c>
      <c r="F27" s="309">
        <v>2.247083</v>
      </c>
      <c r="G27" s="309">
        <v>15.413319</v>
      </c>
      <c r="H27" s="309">
        <v>22.477544</v>
      </c>
      <c r="I27" s="309">
        <v>69.256933</v>
      </c>
      <c r="J27" s="310">
        <v>0.13338</v>
      </c>
    </row>
    <row r="28" spans="1:10" ht="20.25" customHeight="1">
      <c r="A28" s="756" t="s">
        <v>312</v>
      </c>
      <c r="B28" s="309">
        <v>338.700689</v>
      </c>
      <c r="C28" s="309">
        <v>157.793601</v>
      </c>
      <c r="D28" s="309">
        <v>26.325308</v>
      </c>
      <c r="E28" s="309">
        <v>87.585087</v>
      </c>
      <c r="F28" s="309">
        <v>127.051575</v>
      </c>
      <c r="G28" s="309">
        <v>401.84985400000005</v>
      </c>
      <c r="H28" s="309">
        <v>783.752002</v>
      </c>
      <c r="I28" s="309">
        <v>283.557763</v>
      </c>
      <c r="J28" s="310">
        <v>54.246485</v>
      </c>
    </row>
    <row r="29" spans="1:10" ht="20.25" customHeight="1">
      <c r="A29" s="756" t="s">
        <v>313</v>
      </c>
      <c r="B29" s="309">
        <v>248.48919100000003</v>
      </c>
      <c r="C29" s="309">
        <v>34.963691</v>
      </c>
      <c r="D29" s="309">
        <v>18.937165</v>
      </c>
      <c r="E29" s="309">
        <v>40.202972</v>
      </c>
      <c r="F29" s="309">
        <v>124.118521</v>
      </c>
      <c r="G29" s="309">
        <v>170.855363</v>
      </c>
      <c r="H29" s="309">
        <v>541.476695</v>
      </c>
      <c r="I29" s="309">
        <v>204.84146900000002</v>
      </c>
      <c r="J29" s="310">
        <v>30.45297</v>
      </c>
    </row>
    <row r="30" spans="1:10" ht="20.25" customHeight="1">
      <c r="A30" s="756" t="s">
        <v>314</v>
      </c>
      <c r="B30" s="309">
        <v>47.44985</v>
      </c>
      <c r="C30" s="309">
        <v>116.46291400000001</v>
      </c>
      <c r="D30" s="309">
        <v>5.88901</v>
      </c>
      <c r="E30" s="309">
        <v>42.404427</v>
      </c>
      <c r="F30" s="309">
        <v>2.171566</v>
      </c>
      <c r="G30" s="309">
        <v>200.359583</v>
      </c>
      <c r="H30" s="309">
        <v>220.352697</v>
      </c>
      <c r="I30" s="309">
        <v>66.86623399999999</v>
      </c>
      <c r="J30" s="310">
        <v>20.970602</v>
      </c>
    </row>
    <row r="31" spans="1:10" ht="20.25" customHeight="1">
      <c r="A31" s="756" t="s">
        <v>315</v>
      </c>
      <c r="B31" s="309">
        <v>42.761648</v>
      </c>
      <c r="C31" s="309">
        <v>6.366996</v>
      </c>
      <c r="D31" s="309">
        <v>1.499133</v>
      </c>
      <c r="E31" s="309">
        <v>4.977688000000001</v>
      </c>
      <c r="F31" s="309">
        <v>0.761488</v>
      </c>
      <c r="G31" s="309">
        <v>30.634908</v>
      </c>
      <c r="H31" s="309">
        <v>21.92261</v>
      </c>
      <c r="I31" s="309">
        <v>11.85006</v>
      </c>
      <c r="J31" s="310">
        <v>2.822913</v>
      </c>
    </row>
    <row r="32" spans="1:10" ht="20.25" customHeight="1">
      <c r="A32" s="291" t="s">
        <v>316</v>
      </c>
      <c r="B32" s="309">
        <v>85.089383</v>
      </c>
      <c r="C32" s="309">
        <v>40.07129</v>
      </c>
      <c r="D32" s="309">
        <v>2.000535</v>
      </c>
      <c r="E32" s="309">
        <v>4.84659</v>
      </c>
      <c r="F32" s="309">
        <v>0.276247</v>
      </c>
      <c r="G32" s="309">
        <v>43.240793000000004</v>
      </c>
      <c r="H32" s="309">
        <v>91.88245500000001</v>
      </c>
      <c r="I32" s="309">
        <v>37.204085</v>
      </c>
      <c r="J32" s="310">
        <v>3.182543</v>
      </c>
    </row>
    <row r="33" spans="1:10" ht="20.25" customHeight="1">
      <c r="A33" s="295" t="s">
        <v>317</v>
      </c>
      <c r="B33" s="306">
        <v>180.851468</v>
      </c>
      <c r="C33" s="306">
        <v>104.061279</v>
      </c>
      <c r="D33" s="306">
        <v>15.045409</v>
      </c>
      <c r="E33" s="306">
        <v>43.329128</v>
      </c>
      <c r="F33" s="306">
        <v>12.965823</v>
      </c>
      <c r="G33" s="306">
        <v>165.000271</v>
      </c>
      <c r="H33" s="306">
        <v>264.717867</v>
      </c>
      <c r="I33" s="306">
        <v>80.396445</v>
      </c>
      <c r="J33" s="307">
        <v>9.747896</v>
      </c>
    </row>
    <row r="34" spans="1:10" ht="20.25" customHeight="1">
      <c r="A34" s="736" t="s">
        <v>318</v>
      </c>
      <c r="B34" s="749">
        <v>3094.8095280000002</v>
      </c>
      <c r="C34" s="749">
        <v>1986.1456199999998</v>
      </c>
      <c r="D34" s="749">
        <v>197.814946</v>
      </c>
      <c r="E34" s="749">
        <v>269.521194</v>
      </c>
      <c r="F34" s="749">
        <v>335.082293</v>
      </c>
      <c r="G34" s="749">
        <v>1881.1382510000003</v>
      </c>
      <c r="H34" s="749">
        <v>3231.2769319999998</v>
      </c>
      <c r="I34" s="749">
        <v>2433.361065</v>
      </c>
      <c r="J34" s="750">
        <v>140.638522</v>
      </c>
    </row>
    <row r="35" spans="1:10" ht="20.25" customHeight="1">
      <c r="A35" s="755" t="s">
        <v>319</v>
      </c>
      <c r="B35" s="302">
        <v>208.26692699999998</v>
      </c>
      <c r="C35" s="302">
        <v>67.27521300000001</v>
      </c>
      <c r="D35" s="302">
        <v>5.77452</v>
      </c>
      <c r="E35" s="302">
        <v>8.457682</v>
      </c>
      <c r="F35" s="302">
        <v>2.926855</v>
      </c>
      <c r="G35" s="302">
        <v>98.77187100000002</v>
      </c>
      <c r="H35" s="302">
        <v>139.861569</v>
      </c>
      <c r="I35" s="302">
        <v>48.057574</v>
      </c>
      <c r="J35" s="303">
        <v>4.351067</v>
      </c>
    </row>
    <row r="36" spans="1:10" ht="20.25" customHeight="1">
      <c r="A36" s="756" t="s">
        <v>320</v>
      </c>
      <c r="B36" s="309">
        <v>413.113509</v>
      </c>
      <c r="C36" s="309">
        <v>134.977447</v>
      </c>
      <c r="D36" s="309">
        <v>19.061647</v>
      </c>
      <c r="E36" s="309">
        <v>31.889732000000002</v>
      </c>
      <c r="F36" s="309">
        <v>9.601896</v>
      </c>
      <c r="G36" s="309">
        <v>250.68842099999998</v>
      </c>
      <c r="H36" s="309">
        <v>299.06837899999994</v>
      </c>
      <c r="I36" s="309">
        <v>119.950975</v>
      </c>
      <c r="J36" s="310">
        <v>17.418685</v>
      </c>
    </row>
    <row r="37" spans="1:10" ht="20.25" customHeight="1">
      <c r="A37" s="756" t="s">
        <v>321</v>
      </c>
      <c r="B37" s="309">
        <v>317.679293</v>
      </c>
      <c r="C37" s="309">
        <v>170.35282999999998</v>
      </c>
      <c r="D37" s="309">
        <v>6.18517</v>
      </c>
      <c r="E37" s="309">
        <v>11.353897</v>
      </c>
      <c r="F37" s="309">
        <v>16.509969</v>
      </c>
      <c r="G37" s="309">
        <v>176.848287</v>
      </c>
      <c r="H37" s="309">
        <v>427.64514699999995</v>
      </c>
      <c r="I37" s="309">
        <v>93.952462</v>
      </c>
      <c r="J37" s="310">
        <v>6.834508</v>
      </c>
    </row>
    <row r="38" spans="1:10" ht="20.25" customHeight="1">
      <c r="A38" s="756" t="s">
        <v>322</v>
      </c>
      <c r="B38" s="309">
        <v>212.894931</v>
      </c>
      <c r="C38" s="309">
        <v>39.07079</v>
      </c>
      <c r="D38" s="309">
        <v>14.416999</v>
      </c>
      <c r="E38" s="309">
        <v>21.142064</v>
      </c>
      <c r="F38" s="309">
        <v>0.79367</v>
      </c>
      <c r="G38" s="309">
        <v>39.357376</v>
      </c>
      <c r="H38" s="309">
        <v>74.26888899999999</v>
      </c>
      <c r="I38" s="309">
        <v>65.0871</v>
      </c>
      <c r="J38" s="310">
        <v>3.838525</v>
      </c>
    </row>
    <row r="39" spans="1:10" ht="20.25" customHeight="1">
      <c r="A39" s="756" t="s">
        <v>323</v>
      </c>
      <c r="B39" s="309">
        <v>63.066177999999994</v>
      </c>
      <c r="C39" s="309">
        <v>49.760558</v>
      </c>
      <c r="D39" s="309">
        <v>4.159317</v>
      </c>
      <c r="E39" s="309">
        <v>5.537656</v>
      </c>
      <c r="F39" s="309">
        <v>11.623177</v>
      </c>
      <c r="G39" s="309">
        <v>49.051912</v>
      </c>
      <c r="H39" s="309">
        <v>99.17452099999998</v>
      </c>
      <c r="I39" s="309">
        <v>66.98974899999999</v>
      </c>
      <c r="J39" s="310">
        <v>4.938446</v>
      </c>
    </row>
    <row r="40" spans="1:10" ht="20.25" customHeight="1">
      <c r="A40" s="756" t="s">
        <v>324</v>
      </c>
      <c r="B40" s="309">
        <v>926.156475</v>
      </c>
      <c r="C40" s="309">
        <v>1147.913927</v>
      </c>
      <c r="D40" s="309">
        <v>118.139073</v>
      </c>
      <c r="E40" s="309">
        <v>79.797152</v>
      </c>
      <c r="F40" s="309">
        <v>279.038028</v>
      </c>
      <c r="G40" s="309">
        <v>814.798913</v>
      </c>
      <c r="H40" s="309">
        <v>1634.1170079999997</v>
      </c>
      <c r="I40" s="309">
        <v>1719.48874</v>
      </c>
      <c r="J40" s="310">
        <v>75.733435</v>
      </c>
    </row>
    <row r="41" spans="1:10" ht="20.25" customHeight="1">
      <c r="A41" s="756" t="s">
        <v>325</v>
      </c>
      <c r="B41" s="309">
        <v>270.545082</v>
      </c>
      <c r="C41" s="309">
        <v>130.45074</v>
      </c>
      <c r="D41" s="309">
        <v>20.936902</v>
      </c>
      <c r="E41" s="309">
        <v>14.036132</v>
      </c>
      <c r="F41" s="309">
        <v>7.327417</v>
      </c>
      <c r="G41" s="309">
        <v>202.005258</v>
      </c>
      <c r="H41" s="309">
        <v>241.45795900000002</v>
      </c>
      <c r="I41" s="309">
        <v>121.26914</v>
      </c>
      <c r="J41" s="310">
        <v>15.540676</v>
      </c>
    </row>
    <row r="42" spans="1:10" ht="20.25" customHeight="1">
      <c r="A42" s="756" t="s">
        <v>326</v>
      </c>
      <c r="B42" s="309">
        <v>54.719954</v>
      </c>
      <c r="C42" s="309">
        <v>60.124997</v>
      </c>
      <c r="D42" s="309">
        <v>1.753462</v>
      </c>
      <c r="E42" s="309">
        <v>2.7869159999999997</v>
      </c>
      <c r="F42" s="309">
        <v>3.620094</v>
      </c>
      <c r="G42" s="309">
        <v>100.26992000000001</v>
      </c>
      <c r="H42" s="309">
        <v>81.154778</v>
      </c>
      <c r="I42" s="309">
        <v>74.385578</v>
      </c>
      <c r="J42" s="310">
        <v>3.53996</v>
      </c>
    </row>
    <row r="43" spans="1:10" ht="20.25" customHeight="1">
      <c r="A43" s="756" t="s">
        <v>327</v>
      </c>
      <c r="B43" s="309">
        <v>85.089383</v>
      </c>
      <c r="C43" s="309">
        <v>40.07129</v>
      </c>
      <c r="D43" s="309">
        <v>2.000535</v>
      </c>
      <c r="E43" s="309">
        <v>4.84659</v>
      </c>
      <c r="F43" s="309">
        <v>0.276247</v>
      </c>
      <c r="G43" s="309">
        <v>43.240793000000004</v>
      </c>
      <c r="H43" s="309">
        <v>91.88245500000001</v>
      </c>
      <c r="I43" s="309">
        <v>37.204085</v>
      </c>
      <c r="J43" s="310">
        <v>3.182543</v>
      </c>
    </row>
    <row r="44" spans="1:10" ht="20.25" customHeight="1">
      <c r="A44" s="758" t="s">
        <v>328</v>
      </c>
      <c r="B44" s="309">
        <v>110.19748799999999</v>
      </c>
      <c r="C44" s="309">
        <v>26.935656</v>
      </c>
      <c r="D44" s="309">
        <v>1.83498</v>
      </c>
      <c r="E44" s="309">
        <v>7.13946</v>
      </c>
      <c r="F44" s="309">
        <v>1.962966</v>
      </c>
      <c r="G44" s="309">
        <v>24.30963</v>
      </c>
      <c r="H44" s="309">
        <v>36.423581999999996</v>
      </c>
      <c r="I44" s="309">
        <v>27.322698</v>
      </c>
      <c r="J44" s="310">
        <v>1.390884</v>
      </c>
    </row>
    <row r="45" spans="1:10" ht="20.25" customHeight="1">
      <c r="A45" s="757" t="s">
        <v>329</v>
      </c>
      <c r="B45" s="306">
        <v>433.08030800000006</v>
      </c>
      <c r="C45" s="306">
        <v>119.212172</v>
      </c>
      <c r="D45" s="306">
        <v>3.552341</v>
      </c>
      <c r="E45" s="306">
        <v>82.533913</v>
      </c>
      <c r="F45" s="306">
        <v>1.401974</v>
      </c>
      <c r="G45" s="306">
        <v>81.79587</v>
      </c>
      <c r="H45" s="306">
        <v>106.22264499999999</v>
      </c>
      <c r="I45" s="306">
        <v>59.652964000000004</v>
      </c>
      <c r="J45" s="307">
        <v>3.869793</v>
      </c>
    </row>
    <row r="46" spans="1:10" ht="20.25" customHeight="1">
      <c r="A46" s="736" t="s">
        <v>330</v>
      </c>
      <c r="B46" s="749">
        <v>6320.743446</v>
      </c>
      <c r="C46" s="749">
        <v>1442.1785140000002</v>
      </c>
      <c r="D46" s="749">
        <v>71.342458</v>
      </c>
      <c r="E46" s="749">
        <v>644.773643</v>
      </c>
      <c r="F46" s="749">
        <v>117.996108</v>
      </c>
      <c r="G46" s="749">
        <v>2102.170164</v>
      </c>
      <c r="H46" s="749">
        <v>2227.629189</v>
      </c>
      <c r="I46" s="749">
        <v>1868.6505470000002</v>
      </c>
      <c r="J46" s="750">
        <v>105.511808</v>
      </c>
    </row>
    <row r="47" spans="1:10" ht="20.25" customHeight="1">
      <c r="A47" s="736" t="s">
        <v>331</v>
      </c>
      <c r="B47" s="749">
        <v>763.440611</v>
      </c>
      <c r="C47" s="749">
        <v>396.00862399999994</v>
      </c>
      <c r="D47" s="749">
        <v>59.896654</v>
      </c>
      <c r="E47" s="749">
        <v>69.656057</v>
      </c>
      <c r="F47" s="749">
        <v>23.517068</v>
      </c>
      <c r="G47" s="749">
        <v>792.0206019999999</v>
      </c>
      <c r="H47" s="749">
        <v>647.533378</v>
      </c>
      <c r="I47" s="749">
        <v>452.244505</v>
      </c>
      <c r="J47" s="750">
        <v>45.638354</v>
      </c>
    </row>
    <row r="48" spans="1:10" ht="20.25" customHeight="1">
      <c r="A48" s="736" t="s">
        <v>332</v>
      </c>
      <c r="B48" s="749">
        <v>1680.7790000000002</v>
      </c>
      <c r="C48" s="749">
        <v>512.912</v>
      </c>
      <c r="D48" s="749">
        <v>29.8</v>
      </c>
      <c r="E48" s="749">
        <v>49.92</v>
      </c>
      <c r="F48" s="749">
        <v>49.977</v>
      </c>
      <c r="G48" s="749">
        <v>756.766</v>
      </c>
      <c r="H48" s="749">
        <v>981.6660000000002</v>
      </c>
      <c r="I48" s="749">
        <v>365.888</v>
      </c>
      <c r="J48" s="750">
        <v>43.014</v>
      </c>
    </row>
    <row r="49" spans="1:10" ht="20.25" customHeight="1">
      <c r="A49" s="736" t="s">
        <v>333</v>
      </c>
      <c r="B49" s="749">
        <v>74.91325599999999</v>
      </c>
      <c r="C49" s="749">
        <v>17.942065</v>
      </c>
      <c r="D49" s="749">
        <v>10.924674</v>
      </c>
      <c r="E49" s="749">
        <v>4.942206</v>
      </c>
      <c r="F49" s="749">
        <v>2.4874</v>
      </c>
      <c r="G49" s="749">
        <v>20.495418</v>
      </c>
      <c r="H49" s="749">
        <v>28.964273</v>
      </c>
      <c r="I49" s="749">
        <v>20.037056999999997</v>
      </c>
      <c r="J49" s="750">
        <v>4.873905</v>
      </c>
    </row>
    <row r="50" spans="1:10" ht="20.25" customHeight="1" thickBot="1">
      <c r="A50" s="737" t="s">
        <v>334</v>
      </c>
      <c r="B50" s="751">
        <v>7163.168578999999</v>
      </c>
      <c r="C50" s="751">
        <v>1541.139825</v>
      </c>
      <c r="D50" s="751">
        <v>30.32113</v>
      </c>
      <c r="E50" s="751">
        <v>620.09538</v>
      </c>
      <c r="F50" s="751">
        <v>141.96864</v>
      </c>
      <c r="G50" s="751">
        <v>2046.420144</v>
      </c>
      <c r="H50" s="751">
        <v>2532.7975380000003</v>
      </c>
      <c r="I50" s="751">
        <v>1762.256985</v>
      </c>
      <c r="J50" s="752">
        <v>98.013549</v>
      </c>
    </row>
    <row r="51" spans="1:10" ht="12.75">
      <c r="A51" s="280"/>
      <c r="B51" s="280"/>
      <c r="C51" s="280"/>
      <c r="D51" s="280"/>
      <c r="E51" s="280"/>
      <c r="F51" s="280"/>
      <c r="G51" s="280"/>
      <c r="H51" s="280"/>
      <c r="I51" s="280"/>
      <c r="J51" s="280"/>
    </row>
    <row r="52" spans="1:10" ht="12.75">
      <c r="A52" s="64" t="s">
        <v>857</v>
      </c>
      <c r="B52" s="66"/>
      <c r="C52" s="66"/>
      <c r="D52" s="66"/>
      <c r="E52" s="66"/>
      <c r="F52" s="66"/>
      <c r="G52" s="68"/>
      <c r="H52" s="68"/>
      <c r="I52" s="68"/>
      <c r="J52" s="66"/>
    </row>
    <row r="53" spans="1:10" ht="14.25">
      <c r="A53" s="75" t="s">
        <v>423</v>
      </c>
      <c r="B53" s="66"/>
      <c r="C53" s="66"/>
      <c r="D53" s="66"/>
      <c r="E53" s="66"/>
      <c r="F53" s="66"/>
      <c r="G53" s="68"/>
      <c r="H53" s="68"/>
      <c r="I53" s="68"/>
      <c r="J53" s="66"/>
    </row>
    <row r="54" spans="1:10" ht="14.25">
      <c r="A54" s="75" t="s">
        <v>424</v>
      </c>
      <c r="B54" s="66"/>
      <c r="C54" s="66"/>
      <c r="D54" s="66"/>
      <c r="E54" s="66"/>
      <c r="F54" s="66"/>
      <c r="G54" s="68"/>
      <c r="H54" s="68"/>
      <c r="I54" s="68"/>
      <c r="J54" s="66"/>
    </row>
    <row r="55" spans="1:10" ht="14.25">
      <c r="A55" s="75" t="s">
        <v>425</v>
      </c>
      <c r="B55" s="66"/>
      <c r="C55" s="66"/>
      <c r="D55" s="66"/>
      <c r="E55" s="66"/>
      <c r="F55" s="66"/>
      <c r="G55" s="68"/>
      <c r="H55" s="68"/>
      <c r="I55" s="68"/>
      <c r="J55" s="66"/>
    </row>
    <row r="56" spans="1:10" ht="12.75">
      <c r="A56" s="65"/>
      <c r="B56" s="63"/>
      <c r="C56" s="63"/>
      <c r="D56" s="63"/>
      <c r="E56" s="63"/>
      <c r="F56" s="63"/>
      <c r="G56" s="70"/>
      <c r="H56" s="70"/>
      <c r="I56" s="70"/>
      <c r="J56" s="63"/>
    </row>
  </sheetData>
  <mergeCells count="8">
    <mergeCell ref="A1:J1"/>
    <mergeCell ref="A3:J3"/>
    <mergeCell ref="A4:J4"/>
    <mergeCell ref="A5:J5"/>
    <mergeCell ref="I7:I8"/>
    <mergeCell ref="B7:B8"/>
    <mergeCell ref="C7:C8"/>
    <mergeCell ref="F7:F8"/>
  </mergeCells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landscape" paperSize="9" scale="41" r:id="rId1"/>
  <rowBreaks count="1" manualBreakCount="1">
    <brk id="55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view="pageBreakPreview" zoomScale="65" zoomScaleNormal="50" zoomScaleSheetLayoutView="65" workbookViewId="0" topLeftCell="A1">
      <selection activeCell="A3" sqref="A3:J3"/>
    </sheetView>
  </sheetViews>
  <sheetFormatPr defaultColWidth="11.421875" defaultRowHeight="12.75"/>
  <cols>
    <col min="1" max="1" width="68.8515625" style="113" customWidth="1"/>
    <col min="2" max="9" width="21.57421875" style="113" customWidth="1"/>
    <col min="10" max="10" width="21.57421875" style="761" customWidth="1"/>
    <col min="11" max="16384" width="11.421875" style="113" customWidth="1"/>
  </cols>
  <sheetData>
    <row r="1" spans="1:11" ht="36" customHeight="1">
      <c r="A1" s="924" t="s">
        <v>534</v>
      </c>
      <c r="B1" s="924"/>
      <c r="C1" s="924"/>
      <c r="D1" s="924"/>
      <c r="E1" s="924"/>
      <c r="F1" s="924"/>
      <c r="G1" s="924"/>
      <c r="H1" s="924"/>
      <c r="I1" s="924"/>
      <c r="J1" s="924"/>
      <c r="K1" s="759"/>
    </row>
    <row r="2" spans="1:10" ht="12.75">
      <c r="A2" s="753"/>
      <c r="B2" s="754"/>
      <c r="C2" s="754"/>
      <c r="D2" s="63"/>
      <c r="E2" s="63"/>
      <c r="F2" s="63"/>
      <c r="G2" s="63"/>
      <c r="H2" s="63"/>
      <c r="I2" s="63"/>
      <c r="J2" s="70"/>
    </row>
    <row r="3" spans="1:11" ht="24" customHeight="1">
      <c r="A3" s="937" t="s">
        <v>876</v>
      </c>
      <c r="B3" s="937"/>
      <c r="C3" s="937"/>
      <c r="D3" s="937"/>
      <c r="E3" s="937"/>
      <c r="F3" s="937"/>
      <c r="G3" s="937"/>
      <c r="H3" s="937"/>
      <c r="I3" s="937"/>
      <c r="J3" s="937"/>
      <c r="K3" s="76"/>
    </row>
    <row r="4" spans="1:11" ht="15">
      <c r="A4" s="937" t="s">
        <v>280</v>
      </c>
      <c r="B4" s="937"/>
      <c r="C4" s="937"/>
      <c r="D4" s="937"/>
      <c r="E4" s="937"/>
      <c r="F4" s="937"/>
      <c r="G4" s="937"/>
      <c r="H4" s="937"/>
      <c r="I4" s="937"/>
      <c r="J4" s="937"/>
      <c r="K4" s="760"/>
    </row>
    <row r="5" spans="1:11" ht="15">
      <c r="A5" s="937" t="s">
        <v>565</v>
      </c>
      <c r="B5" s="937"/>
      <c r="C5" s="937"/>
      <c r="D5" s="937"/>
      <c r="E5" s="937"/>
      <c r="F5" s="937"/>
      <c r="G5" s="937"/>
      <c r="H5" s="937"/>
      <c r="I5" s="937"/>
      <c r="J5" s="937"/>
      <c r="K5" s="760"/>
    </row>
    <row r="6" spans="1:10" ht="13.5" thickBot="1">
      <c r="A6" s="70"/>
      <c r="B6" s="70"/>
      <c r="C6" s="70"/>
      <c r="D6" s="63"/>
      <c r="E6" s="63"/>
      <c r="F6" s="63"/>
      <c r="G6" s="63"/>
      <c r="H6" s="63"/>
      <c r="I6" s="63"/>
      <c r="J6" s="70"/>
    </row>
    <row r="7" spans="1:10" ht="31.5" customHeight="1">
      <c r="A7" s="940"/>
      <c r="B7" s="768" t="s">
        <v>867</v>
      </c>
      <c r="C7" s="768" t="s">
        <v>869</v>
      </c>
      <c r="D7" s="935" t="s">
        <v>181</v>
      </c>
      <c r="E7" s="935" t="s">
        <v>187</v>
      </c>
      <c r="F7" s="935" t="s">
        <v>188</v>
      </c>
      <c r="G7" s="935" t="s">
        <v>856</v>
      </c>
      <c r="H7" s="768" t="s">
        <v>871</v>
      </c>
      <c r="I7" s="768" t="s">
        <v>873</v>
      </c>
      <c r="J7" s="938" t="s">
        <v>400</v>
      </c>
    </row>
    <row r="8" spans="1:10" ht="33.75" customHeight="1" thickBot="1">
      <c r="A8" s="941"/>
      <c r="B8" s="765" t="s">
        <v>868</v>
      </c>
      <c r="C8" s="765" t="s">
        <v>870</v>
      </c>
      <c r="D8" s="936"/>
      <c r="E8" s="936"/>
      <c r="F8" s="936"/>
      <c r="G8" s="936"/>
      <c r="H8" s="765" t="s">
        <v>872</v>
      </c>
      <c r="I8" s="765" t="s">
        <v>874</v>
      </c>
      <c r="J8" s="939"/>
    </row>
    <row r="9" spans="1:10" ht="20.25" customHeight="1">
      <c r="A9" s="735" t="s">
        <v>296</v>
      </c>
      <c r="B9" s="747">
        <v>919.302818</v>
      </c>
      <c r="C9" s="747">
        <v>2840.5642940000002</v>
      </c>
      <c r="D9" s="747">
        <v>2037.0004989999998</v>
      </c>
      <c r="E9" s="747">
        <v>3078.456626</v>
      </c>
      <c r="F9" s="747">
        <v>549.833997</v>
      </c>
      <c r="G9" s="747">
        <v>504.518245</v>
      </c>
      <c r="H9" s="747">
        <v>505.179988</v>
      </c>
      <c r="I9" s="747">
        <v>2058.067841</v>
      </c>
      <c r="J9" s="748">
        <v>40963.708536</v>
      </c>
    </row>
    <row r="10" spans="1:10" ht="20.25" customHeight="1">
      <c r="A10" s="736" t="s">
        <v>297</v>
      </c>
      <c r="B10" s="749">
        <v>481.273032</v>
      </c>
      <c r="C10" s="749">
        <v>2159.63366</v>
      </c>
      <c r="D10" s="749">
        <v>1056.626332</v>
      </c>
      <c r="E10" s="749">
        <v>1197.236799</v>
      </c>
      <c r="F10" s="749">
        <v>422.123293</v>
      </c>
      <c r="G10" s="749">
        <v>293.869508</v>
      </c>
      <c r="H10" s="749">
        <v>184.366283</v>
      </c>
      <c r="I10" s="749">
        <v>1211.732059</v>
      </c>
      <c r="J10" s="750">
        <v>24157.343861</v>
      </c>
    </row>
    <row r="11" spans="1:10" ht="20.25" customHeight="1">
      <c r="A11" s="755" t="s">
        <v>298</v>
      </c>
      <c r="B11" s="302">
        <v>180.81713</v>
      </c>
      <c r="C11" s="302">
        <v>57.478188</v>
      </c>
      <c r="D11" s="302">
        <v>283.171524</v>
      </c>
      <c r="E11" s="302">
        <v>48.110691</v>
      </c>
      <c r="F11" s="302">
        <v>43.428052</v>
      </c>
      <c r="G11" s="302">
        <v>53.71394299999999</v>
      </c>
      <c r="H11" s="302">
        <v>0.183445</v>
      </c>
      <c r="I11" s="302">
        <v>11.863516</v>
      </c>
      <c r="J11" s="303">
        <v>4449.246005</v>
      </c>
    </row>
    <row r="12" spans="1:10" ht="20.25" customHeight="1">
      <c r="A12" s="756" t="s">
        <v>420</v>
      </c>
      <c r="B12" s="309">
        <v>13.333541</v>
      </c>
      <c r="C12" s="309">
        <v>2.112753</v>
      </c>
      <c r="D12" s="309">
        <v>93.902457</v>
      </c>
      <c r="E12" s="309">
        <v>13.778399</v>
      </c>
      <c r="F12" s="309">
        <v>6.870235999999999</v>
      </c>
      <c r="G12" s="309">
        <v>12.766750999999998</v>
      </c>
      <c r="H12" s="309">
        <v>4.69075</v>
      </c>
      <c r="I12" s="309">
        <v>9.247594999999999</v>
      </c>
      <c r="J12" s="310">
        <v>1112.916713</v>
      </c>
    </row>
    <row r="13" spans="1:10" ht="20.25" customHeight="1">
      <c r="A13" s="756" t="s">
        <v>299</v>
      </c>
      <c r="B13" s="309">
        <v>71.048602</v>
      </c>
      <c r="C13" s="309">
        <v>4.713503</v>
      </c>
      <c r="D13" s="309">
        <v>80.438135</v>
      </c>
      <c r="E13" s="309">
        <v>295.693964</v>
      </c>
      <c r="F13" s="309">
        <v>7.542306</v>
      </c>
      <c r="G13" s="309">
        <v>80.809929</v>
      </c>
      <c r="H13" s="309">
        <v>150.133986</v>
      </c>
      <c r="I13" s="309">
        <v>6.524129</v>
      </c>
      <c r="J13" s="310">
        <v>2114.9291559999997</v>
      </c>
    </row>
    <row r="14" spans="1:10" ht="20.25" customHeight="1">
      <c r="A14" s="756" t="s">
        <v>421</v>
      </c>
      <c r="B14" s="309">
        <v>158.168977</v>
      </c>
      <c r="C14" s="309">
        <v>645.3908630000001</v>
      </c>
      <c r="D14" s="309">
        <v>174.000737</v>
      </c>
      <c r="E14" s="309">
        <v>264.50394500000004</v>
      </c>
      <c r="F14" s="309">
        <v>145.122528</v>
      </c>
      <c r="G14" s="309">
        <v>82.586903</v>
      </c>
      <c r="H14" s="309">
        <v>10.760214</v>
      </c>
      <c r="I14" s="309">
        <v>642.620561</v>
      </c>
      <c r="J14" s="310">
        <v>6527.854947000001</v>
      </c>
    </row>
    <row r="15" spans="1:10" ht="20.25" customHeight="1">
      <c r="A15" s="756" t="s">
        <v>300</v>
      </c>
      <c r="B15" s="309">
        <v>2.605725</v>
      </c>
      <c r="C15" s="309">
        <v>11.086787000000001</v>
      </c>
      <c r="D15" s="309">
        <v>5.780166</v>
      </c>
      <c r="E15" s="309">
        <v>154.024217</v>
      </c>
      <c r="F15" s="309">
        <v>9.636817</v>
      </c>
      <c r="G15" s="309">
        <v>10.720151</v>
      </c>
      <c r="H15" s="309">
        <v>7.175682</v>
      </c>
      <c r="I15" s="309">
        <v>28.645104</v>
      </c>
      <c r="J15" s="310">
        <v>504.8090230000001</v>
      </c>
    </row>
    <row r="16" spans="1:10" ht="20.25" customHeight="1">
      <c r="A16" s="756" t="s">
        <v>422</v>
      </c>
      <c r="B16" s="309">
        <v>32.489673</v>
      </c>
      <c r="C16" s="309">
        <v>1316.299172</v>
      </c>
      <c r="D16" s="309">
        <v>291.529468</v>
      </c>
      <c r="E16" s="309">
        <v>346.015363</v>
      </c>
      <c r="F16" s="309">
        <v>131.148609</v>
      </c>
      <c r="G16" s="309">
        <v>20.307077</v>
      </c>
      <c r="H16" s="309">
        <v>11.422206</v>
      </c>
      <c r="I16" s="309">
        <v>505.30106700000005</v>
      </c>
      <c r="J16" s="310">
        <v>6552.355634</v>
      </c>
    </row>
    <row r="17" spans="1:10" ht="20.25" customHeight="1">
      <c r="A17" s="756" t="s">
        <v>301</v>
      </c>
      <c r="B17" s="309">
        <v>17.487603</v>
      </c>
      <c r="C17" s="309">
        <v>60.684749</v>
      </c>
      <c r="D17" s="309">
        <v>67.273068</v>
      </c>
      <c r="E17" s="309">
        <v>74.268033</v>
      </c>
      <c r="F17" s="309">
        <v>75.244281</v>
      </c>
      <c r="G17" s="309">
        <v>31.878029</v>
      </c>
      <c r="H17" s="309">
        <v>0</v>
      </c>
      <c r="I17" s="309">
        <v>4.000651</v>
      </c>
      <c r="J17" s="310">
        <v>987.7507529999999</v>
      </c>
    </row>
    <row r="18" spans="1:10" ht="20.25" customHeight="1">
      <c r="A18" s="756" t="s">
        <v>302</v>
      </c>
      <c r="B18" s="309">
        <v>2.942812</v>
      </c>
      <c r="C18" s="309">
        <v>51.888914</v>
      </c>
      <c r="D18" s="309">
        <v>55.497327</v>
      </c>
      <c r="E18" s="309">
        <v>0</v>
      </c>
      <c r="F18" s="309">
        <v>1.134776</v>
      </c>
      <c r="G18" s="309">
        <v>0.078813</v>
      </c>
      <c r="H18" s="309">
        <v>0</v>
      </c>
      <c r="I18" s="309">
        <v>3.153012</v>
      </c>
      <c r="J18" s="310">
        <v>1753.6585629999997</v>
      </c>
    </row>
    <row r="19" spans="1:10" ht="20.25" customHeight="1">
      <c r="A19" s="757" t="s">
        <v>303</v>
      </c>
      <c r="B19" s="306">
        <v>2.378969</v>
      </c>
      <c r="C19" s="306">
        <v>9.978731</v>
      </c>
      <c r="D19" s="306">
        <v>5.033449999999999</v>
      </c>
      <c r="E19" s="306">
        <v>0.842187</v>
      </c>
      <c r="F19" s="306">
        <v>1.995688</v>
      </c>
      <c r="G19" s="306">
        <v>1.007912</v>
      </c>
      <c r="H19" s="306">
        <v>0</v>
      </c>
      <c r="I19" s="306">
        <v>0.376424</v>
      </c>
      <c r="J19" s="307">
        <v>153.82306699999998</v>
      </c>
    </row>
    <row r="20" spans="1:10" ht="20.25" customHeight="1">
      <c r="A20" s="736" t="s">
        <v>304</v>
      </c>
      <c r="B20" s="749">
        <v>395.02124</v>
      </c>
      <c r="C20" s="749">
        <v>610.925335</v>
      </c>
      <c r="D20" s="749">
        <v>858.5528850000001</v>
      </c>
      <c r="E20" s="749">
        <v>1752.8211809999998</v>
      </c>
      <c r="F20" s="749">
        <v>110.802482</v>
      </c>
      <c r="G20" s="749">
        <v>173.762047</v>
      </c>
      <c r="H20" s="749">
        <v>315.323541</v>
      </c>
      <c r="I20" s="749">
        <v>806.375396</v>
      </c>
      <c r="J20" s="750">
        <v>15159.975933000002</v>
      </c>
    </row>
    <row r="21" spans="1:10" ht="20.25" customHeight="1">
      <c r="A21" s="755" t="s">
        <v>305</v>
      </c>
      <c r="B21" s="302">
        <v>306.993644</v>
      </c>
      <c r="C21" s="302">
        <v>457.699709</v>
      </c>
      <c r="D21" s="302">
        <v>779.772044</v>
      </c>
      <c r="E21" s="302">
        <v>980.524641</v>
      </c>
      <c r="F21" s="302">
        <v>99.94168099999999</v>
      </c>
      <c r="G21" s="302">
        <v>96.047135</v>
      </c>
      <c r="H21" s="302">
        <v>137.475113</v>
      </c>
      <c r="I21" s="302">
        <v>756.7429</v>
      </c>
      <c r="J21" s="303">
        <v>11490.726329</v>
      </c>
    </row>
    <row r="22" spans="1:10" ht="20.25" customHeight="1">
      <c r="A22" s="756" t="s">
        <v>306</v>
      </c>
      <c r="B22" s="309">
        <v>67.243646</v>
      </c>
      <c r="C22" s="309">
        <v>29.548704999999998</v>
      </c>
      <c r="D22" s="309">
        <v>316.071428</v>
      </c>
      <c r="E22" s="309">
        <v>383.894359</v>
      </c>
      <c r="F22" s="309">
        <v>20.413898</v>
      </c>
      <c r="G22" s="309">
        <v>76.19033300000001</v>
      </c>
      <c r="H22" s="309">
        <v>132.48563099999998</v>
      </c>
      <c r="I22" s="309">
        <v>37.221945</v>
      </c>
      <c r="J22" s="310">
        <v>2494.9251159999994</v>
      </c>
    </row>
    <row r="23" spans="1:10" ht="20.25" customHeight="1">
      <c r="A23" s="756" t="s">
        <v>307</v>
      </c>
      <c r="B23" s="309">
        <v>149.256245</v>
      </c>
      <c r="C23" s="309">
        <v>191.126617</v>
      </c>
      <c r="D23" s="309">
        <v>221.288958</v>
      </c>
      <c r="E23" s="309">
        <v>166.502182</v>
      </c>
      <c r="F23" s="309">
        <v>22.907463</v>
      </c>
      <c r="G23" s="309">
        <v>5.543003</v>
      </c>
      <c r="H23" s="309">
        <v>-0.583105</v>
      </c>
      <c r="I23" s="309">
        <v>521.160083</v>
      </c>
      <c r="J23" s="310">
        <v>5528.022476</v>
      </c>
    </row>
    <row r="24" spans="1:10" ht="20.25" customHeight="1">
      <c r="A24" s="756" t="s">
        <v>308</v>
      </c>
      <c r="B24" s="309">
        <v>4.028949</v>
      </c>
      <c r="C24" s="309">
        <v>3.489719</v>
      </c>
      <c r="D24" s="309">
        <v>3.579329</v>
      </c>
      <c r="E24" s="309">
        <v>2.585917</v>
      </c>
      <c r="F24" s="309">
        <v>0.62503</v>
      </c>
      <c r="G24" s="309">
        <v>0.391096</v>
      </c>
      <c r="H24" s="309">
        <v>0.779993</v>
      </c>
      <c r="I24" s="309">
        <v>0.132898</v>
      </c>
      <c r="J24" s="310">
        <v>67.810911</v>
      </c>
    </row>
    <row r="25" spans="1:10" ht="20.25" customHeight="1">
      <c r="A25" s="756" t="s">
        <v>309</v>
      </c>
      <c r="B25" s="309">
        <v>24.064233</v>
      </c>
      <c r="C25" s="309">
        <v>32.015725</v>
      </c>
      <c r="D25" s="309">
        <v>160.912527</v>
      </c>
      <c r="E25" s="309">
        <v>6.76917</v>
      </c>
      <c r="F25" s="309">
        <v>9.342578</v>
      </c>
      <c r="G25" s="309">
        <v>7.946062</v>
      </c>
      <c r="H25" s="309">
        <v>3.281675</v>
      </c>
      <c r="I25" s="309">
        <v>65.372179</v>
      </c>
      <c r="J25" s="310">
        <v>930.794915</v>
      </c>
    </row>
    <row r="26" spans="1:10" ht="20.25" customHeight="1">
      <c r="A26" s="756" t="s">
        <v>310</v>
      </c>
      <c r="B26" s="309">
        <v>57.806806</v>
      </c>
      <c r="C26" s="309">
        <v>179.21317299999998</v>
      </c>
      <c r="D26" s="309">
        <v>76.93797599999999</v>
      </c>
      <c r="E26" s="309">
        <v>389.574141</v>
      </c>
      <c r="F26" s="309">
        <v>44.234119</v>
      </c>
      <c r="G26" s="309">
        <v>0.2753239999999999</v>
      </c>
      <c r="H26" s="309">
        <v>-0.009984</v>
      </c>
      <c r="I26" s="309">
        <v>128.698785</v>
      </c>
      <c r="J26" s="310">
        <v>2238.36089</v>
      </c>
    </row>
    <row r="27" spans="1:10" ht="20.25" customHeight="1">
      <c r="A27" s="756" t="s">
        <v>311</v>
      </c>
      <c r="B27" s="309">
        <v>4.593765</v>
      </c>
      <c r="C27" s="309">
        <v>22.305770000000003</v>
      </c>
      <c r="D27" s="309">
        <v>0.981826</v>
      </c>
      <c r="E27" s="309">
        <v>31.198872</v>
      </c>
      <c r="F27" s="309">
        <v>2.418593</v>
      </c>
      <c r="G27" s="309">
        <v>5.7013169999999995</v>
      </c>
      <c r="H27" s="309">
        <v>1.520903</v>
      </c>
      <c r="I27" s="309">
        <v>4.15701</v>
      </c>
      <c r="J27" s="310">
        <v>230.812021</v>
      </c>
    </row>
    <row r="28" spans="1:10" ht="20.25" customHeight="1">
      <c r="A28" s="756" t="s">
        <v>312</v>
      </c>
      <c r="B28" s="309">
        <v>88.027596</v>
      </c>
      <c r="C28" s="309">
        <v>153.22562599999998</v>
      </c>
      <c r="D28" s="309">
        <v>78.780841</v>
      </c>
      <c r="E28" s="309">
        <v>772.29654</v>
      </c>
      <c r="F28" s="309">
        <v>10.860801</v>
      </c>
      <c r="G28" s="309">
        <v>77.714912</v>
      </c>
      <c r="H28" s="309">
        <v>177.848428</v>
      </c>
      <c r="I28" s="309">
        <v>49.632495999999996</v>
      </c>
      <c r="J28" s="310">
        <v>3669.2496039999996</v>
      </c>
    </row>
    <row r="29" spans="1:10" ht="20.25" customHeight="1">
      <c r="A29" s="756" t="s">
        <v>313</v>
      </c>
      <c r="B29" s="309">
        <v>65.273594</v>
      </c>
      <c r="C29" s="309">
        <v>23.381729999999997</v>
      </c>
      <c r="D29" s="309">
        <v>24.622860000000003</v>
      </c>
      <c r="E29" s="309">
        <v>706.047468</v>
      </c>
      <c r="F29" s="309">
        <v>5.473379</v>
      </c>
      <c r="G29" s="309">
        <v>54.814267</v>
      </c>
      <c r="H29" s="309">
        <v>170.290028</v>
      </c>
      <c r="I29" s="309">
        <v>30.369859</v>
      </c>
      <c r="J29" s="310">
        <v>2494.6112219999995</v>
      </c>
    </row>
    <row r="30" spans="1:10" ht="20.25" customHeight="1">
      <c r="A30" s="756" t="s">
        <v>314</v>
      </c>
      <c r="B30" s="309">
        <v>21.189449</v>
      </c>
      <c r="C30" s="309">
        <v>104.906582</v>
      </c>
      <c r="D30" s="309">
        <v>24.47297</v>
      </c>
      <c r="E30" s="309">
        <v>60.56926200000001</v>
      </c>
      <c r="F30" s="309">
        <v>3.157427</v>
      </c>
      <c r="G30" s="309">
        <v>20.395208</v>
      </c>
      <c r="H30" s="309">
        <v>4.155165</v>
      </c>
      <c r="I30" s="309">
        <v>16.22822</v>
      </c>
      <c r="J30" s="310">
        <v>978.0011659999998</v>
      </c>
    </row>
    <row r="31" spans="1:10" ht="20.25" customHeight="1">
      <c r="A31" s="756" t="s">
        <v>315</v>
      </c>
      <c r="B31" s="309">
        <v>1.5645529999999999</v>
      </c>
      <c r="C31" s="309">
        <v>24.937314</v>
      </c>
      <c r="D31" s="309">
        <v>29.685010999999996</v>
      </c>
      <c r="E31" s="309">
        <v>5.67981</v>
      </c>
      <c r="F31" s="309">
        <v>2.229995</v>
      </c>
      <c r="G31" s="309">
        <v>2.5054369999999997</v>
      </c>
      <c r="H31" s="309">
        <v>3.403235</v>
      </c>
      <c r="I31" s="309">
        <v>3.034417</v>
      </c>
      <c r="J31" s="310">
        <v>196.637216</v>
      </c>
    </row>
    <row r="32" spans="1:10" ht="20.25" customHeight="1">
      <c r="A32" s="291" t="s">
        <v>316</v>
      </c>
      <c r="B32" s="309">
        <v>13.738935</v>
      </c>
      <c r="C32" s="309">
        <v>27.749603999999998</v>
      </c>
      <c r="D32" s="309">
        <v>22.241934</v>
      </c>
      <c r="E32" s="309">
        <v>7.696559000000001</v>
      </c>
      <c r="F32" s="309">
        <v>7.632311</v>
      </c>
      <c r="G32" s="309">
        <v>5.1433349999999995</v>
      </c>
      <c r="H32" s="309">
        <v>0.679211</v>
      </c>
      <c r="I32" s="309">
        <v>22.467869</v>
      </c>
      <c r="J32" s="310">
        <v>415.143679</v>
      </c>
    </row>
    <row r="33" spans="1:10" ht="20.25" customHeight="1">
      <c r="A33" s="295" t="s">
        <v>317</v>
      </c>
      <c r="B33" s="306">
        <v>29.269611</v>
      </c>
      <c r="C33" s="306">
        <v>42.255695</v>
      </c>
      <c r="D33" s="306">
        <v>99.579348</v>
      </c>
      <c r="E33" s="306">
        <v>120.702087</v>
      </c>
      <c r="F33" s="306">
        <v>9.275911</v>
      </c>
      <c r="G33" s="306">
        <v>31.743355</v>
      </c>
      <c r="H33" s="306">
        <v>4.810953</v>
      </c>
      <c r="I33" s="306">
        <v>17.492517</v>
      </c>
      <c r="J33" s="307">
        <v>1231.245063</v>
      </c>
    </row>
    <row r="34" spans="1:10" ht="20.25" customHeight="1">
      <c r="A34" s="736" t="s">
        <v>318</v>
      </c>
      <c r="B34" s="749">
        <v>445.404711</v>
      </c>
      <c r="C34" s="749">
        <v>1013.594431</v>
      </c>
      <c r="D34" s="749">
        <v>1095.452499</v>
      </c>
      <c r="E34" s="749">
        <v>1645.775053</v>
      </c>
      <c r="F34" s="749">
        <v>185.098365</v>
      </c>
      <c r="G34" s="749">
        <v>257.871529</v>
      </c>
      <c r="H34" s="749">
        <v>326.613852</v>
      </c>
      <c r="I34" s="749">
        <v>1175.212902</v>
      </c>
      <c r="J34" s="750">
        <v>19714.811693</v>
      </c>
    </row>
    <row r="35" spans="1:10" ht="20.25" customHeight="1">
      <c r="A35" s="755" t="s">
        <v>319</v>
      </c>
      <c r="B35" s="302">
        <v>19.180545</v>
      </c>
      <c r="C35" s="302">
        <v>32.573356</v>
      </c>
      <c r="D35" s="302">
        <v>42.594953</v>
      </c>
      <c r="E35" s="302">
        <v>31.062523000000002</v>
      </c>
      <c r="F35" s="302">
        <v>9.398339</v>
      </c>
      <c r="G35" s="302">
        <v>6.220260000000001</v>
      </c>
      <c r="H35" s="302">
        <v>5.600886</v>
      </c>
      <c r="I35" s="302">
        <v>29.362043</v>
      </c>
      <c r="J35" s="303">
        <v>759.736183</v>
      </c>
    </row>
    <row r="36" spans="1:10" ht="20.25" customHeight="1">
      <c r="A36" s="756" t="s">
        <v>320</v>
      </c>
      <c r="B36" s="309">
        <v>31.862383</v>
      </c>
      <c r="C36" s="309">
        <v>108.29381599999999</v>
      </c>
      <c r="D36" s="309">
        <v>105.73542</v>
      </c>
      <c r="E36" s="309">
        <v>65.502125</v>
      </c>
      <c r="F36" s="309">
        <v>22.645569</v>
      </c>
      <c r="G36" s="309">
        <v>16.890177</v>
      </c>
      <c r="H36" s="309">
        <v>13.577251</v>
      </c>
      <c r="I36" s="309">
        <v>106.798543</v>
      </c>
      <c r="J36" s="310">
        <v>1767.0759750000002</v>
      </c>
    </row>
    <row r="37" spans="1:10" ht="20.25" customHeight="1">
      <c r="A37" s="756" t="s">
        <v>321</v>
      </c>
      <c r="B37" s="309">
        <v>33.241396</v>
      </c>
      <c r="C37" s="309">
        <v>125.991326</v>
      </c>
      <c r="D37" s="309">
        <v>78.841136</v>
      </c>
      <c r="E37" s="309">
        <v>49.894789</v>
      </c>
      <c r="F37" s="309">
        <v>25.701709</v>
      </c>
      <c r="G37" s="309">
        <v>16.387184</v>
      </c>
      <c r="H37" s="309">
        <v>5.205039</v>
      </c>
      <c r="I37" s="309">
        <v>96.269561</v>
      </c>
      <c r="J37" s="310">
        <v>1658.8937029999997</v>
      </c>
    </row>
    <row r="38" spans="1:10" ht="20.25" customHeight="1">
      <c r="A38" s="756" t="s">
        <v>322</v>
      </c>
      <c r="B38" s="309">
        <v>15.757842</v>
      </c>
      <c r="C38" s="309">
        <v>81.537716</v>
      </c>
      <c r="D38" s="309">
        <v>39.081531</v>
      </c>
      <c r="E38" s="309">
        <v>18.269222999999997</v>
      </c>
      <c r="F38" s="309">
        <v>16.761208</v>
      </c>
      <c r="G38" s="309">
        <v>7.860889</v>
      </c>
      <c r="H38" s="309">
        <v>1.587475</v>
      </c>
      <c r="I38" s="309">
        <v>67.856895</v>
      </c>
      <c r="J38" s="310">
        <v>719.583123</v>
      </c>
    </row>
    <row r="39" spans="1:10" ht="20.25" customHeight="1">
      <c r="A39" s="756" t="s">
        <v>323</v>
      </c>
      <c r="B39" s="309">
        <v>13.438167</v>
      </c>
      <c r="C39" s="309">
        <v>22.311377</v>
      </c>
      <c r="D39" s="309">
        <v>61.832983</v>
      </c>
      <c r="E39" s="309">
        <v>60.778916</v>
      </c>
      <c r="F39" s="309">
        <v>3.689331</v>
      </c>
      <c r="G39" s="309">
        <v>8.206757</v>
      </c>
      <c r="H39" s="309">
        <v>13.486285</v>
      </c>
      <c r="I39" s="309">
        <v>20.750229</v>
      </c>
      <c r="J39" s="310">
        <v>558.7955589999999</v>
      </c>
    </row>
    <row r="40" spans="1:10" ht="20.25" customHeight="1">
      <c r="A40" s="756" t="s">
        <v>324</v>
      </c>
      <c r="B40" s="309">
        <v>242.979205</v>
      </c>
      <c r="C40" s="309">
        <v>332.131095</v>
      </c>
      <c r="D40" s="309">
        <v>556.4124019999999</v>
      </c>
      <c r="E40" s="309">
        <v>1213.434107</v>
      </c>
      <c r="F40" s="309">
        <v>58.019604</v>
      </c>
      <c r="G40" s="309">
        <v>165.06370299999998</v>
      </c>
      <c r="H40" s="309">
        <v>251.601781</v>
      </c>
      <c r="I40" s="309">
        <v>500.770327</v>
      </c>
      <c r="J40" s="310">
        <v>10115.594974999998</v>
      </c>
    </row>
    <row r="41" spans="1:10" ht="20.25" customHeight="1">
      <c r="A41" s="756" t="s">
        <v>325</v>
      </c>
      <c r="B41" s="309">
        <v>33.20002</v>
      </c>
      <c r="C41" s="309">
        <v>68.834533</v>
      </c>
      <c r="D41" s="309">
        <v>63.504013</v>
      </c>
      <c r="E41" s="309">
        <v>137.909646</v>
      </c>
      <c r="F41" s="309">
        <v>18.263177</v>
      </c>
      <c r="G41" s="309">
        <v>20.713699</v>
      </c>
      <c r="H41" s="309">
        <v>22.761543</v>
      </c>
      <c r="I41" s="309">
        <v>43.863307</v>
      </c>
      <c r="J41" s="310">
        <v>1432.619244</v>
      </c>
    </row>
    <row r="42" spans="1:10" ht="20.25" customHeight="1">
      <c r="A42" s="756" t="s">
        <v>326</v>
      </c>
      <c r="B42" s="309">
        <v>11.955617</v>
      </c>
      <c r="C42" s="309">
        <v>21.547829</v>
      </c>
      <c r="D42" s="309">
        <v>31.260343</v>
      </c>
      <c r="E42" s="309">
        <v>31.817644</v>
      </c>
      <c r="F42" s="309">
        <v>5.318502</v>
      </c>
      <c r="G42" s="309">
        <v>4.9925880000000005</v>
      </c>
      <c r="H42" s="309">
        <v>4.155335</v>
      </c>
      <c r="I42" s="309">
        <v>18.181427</v>
      </c>
      <c r="J42" s="310">
        <v>511.584944</v>
      </c>
    </row>
    <row r="43" spans="1:10" ht="20.25" customHeight="1">
      <c r="A43" s="756" t="s">
        <v>327</v>
      </c>
      <c r="B43" s="309">
        <v>13.738935</v>
      </c>
      <c r="C43" s="309">
        <v>27.749603999999998</v>
      </c>
      <c r="D43" s="309">
        <v>22.241934</v>
      </c>
      <c r="E43" s="309">
        <v>7.696559000000001</v>
      </c>
      <c r="F43" s="309">
        <v>7.632311</v>
      </c>
      <c r="G43" s="309">
        <v>5.1433349999999995</v>
      </c>
      <c r="H43" s="309">
        <v>0.679211</v>
      </c>
      <c r="I43" s="309">
        <v>22.467869</v>
      </c>
      <c r="J43" s="310">
        <v>415.143679</v>
      </c>
    </row>
    <row r="44" spans="1:10" ht="20.25" customHeight="1">
      <c r="A44" s="758" t="s">
        <v>328</v>
      </c>
      <c r="B44" s="309">
        <v>7.330668</v>
      </c>
      <c r="C44" s="309">
        <v>26.809212000000002</v>
      </c>
      <c r="D44" s="309">
        <v>20.024411999999998</v>
      </c>
      <c r="E44" s="309">
        <v>10.465554</v>
      </c>
      <c r="F44" s="309">
        <v>4.41783</v>
      </c>
      <c r="G44" s="309">
        <v>3.9120540000000004</v>
      </c>
      <c r="H44" s="309">
        <v>4.34073</v>
      </c>
      <c r="I44" s="309">
        <v>23.182428</v>
      </c>
      <c r="J44" s="310">
        <v>338.000232</v>
      </c>
    </row>
    <row r="45" spans="1:10" ht="20.25" customHeight="1">
      <c r="A45" s="757" t="s">
        <v>329</v>
      </c>
      <c r="B45" s="306">
        <v>22.719933</v>
      </c>
      <c r="C45" s="306">
        <v>165.814567</v>
      </c>
      <c r="D45" s="306">
        <v>73.923372</v>
      </c>
      <c r="E45" s="306">
        <v>18.943967</v>
      </c>
      <c r="F45" s="306">
        <v>13.250785</v>
      </c>
      <c r="G45" s="306">
        <v>2.480883</v>
      </c>
      <c r="H45" s="306">
        <v>3.618316</v>
      </c>
      <c r="I45" s="306">
        <v>245.710273</v>
      </c>
      <c r="J45" s="307">
        <v>1437.7840760000001</v>
      </c>
    </row>
    <row r="46" spans="1:10" ht="20.25" customHeight="1">
      <c r="A46" s="736" t="s">
        <v>330</v>
      </c>
      <c r="B46" s="749">
        <v>473.898107</v>
      </c>
      <c r="C46" s="749">
        <v>1826.9698629999998</v>
      </c>
      <c r="D46" s="749">
        <v>941.548</v>
      </c>
      <c r="E46" s="749">
        <v>1432.681573</v>
      </c>
      <c r="F46" s="749">
        <v>364.735632</v>
      </c>
      <c r="G46" s="749">
        <v>246.64671599999997</v>
      </c>
      <c r="H46" s="749">
        <v>178.566136</v>
      </c>
      <c r="I46" s="749">
        <v>882.854939</v>
      </c>
      <c r="J46" s="750">
        <v>21248.896843</v>
      </c>
    </row>
    <row r="47" spans="1:10" ht="20.25" customHeight="1">
      <c r="A47" s="736" t="s">
        <v>331</v>
      </c>
      <c r="B47" s="749">
        <v>86.577602</v>
      </c>
      <c r="C47" s="749">
        <v>348.06156799999997</v>
      </c>
      <c r="D47" s="749">
        <v>259.419985</v>
      </c>
      <c r="E47" s="749">
        <v>400.683226</v>
      </c>
      <c r="F47" s="749">
        <v>76.789351</v>
      </c>
      <c r="G47" s="749">
        <v>62.753640000000004</v>
      </c>
      <c r="H47" s="749">
        <v>65.105774</v>
      </c>
      <c r="I47" s="749">
        <v>150.511925</v>
      </c>
      <c r="J47" s="750">
        <v>4699.858924</v>
      </c>
    </row>
    <row r="48" spans="1:10" ht="20.25" customHeight="1">
      <c r="A48" s="736" t="s">
        <v>332</v>
      </c>
      <c r="B48" s="749">
        <v>127.638</v>
      </c>
      <c r="C48" s="749">
        <v>228.3383</v>
      </c>
      <c r="D48" s="749">
        <v>524.642611</v>
      </c>
      <c r="E48" s="749">
        <v>245.839</v>
      </c>
      <c r="F48" s="749">
        <v>48.009</v>
      </c>
      <c r="G48" s="749">
        <v>51.501</v>
      </c>
      <c r="H48" s="749">
        <v>91.139928</v>
      </c>
      <c r="I48" s="749">
        <v>146.413</v>
      </c>
      <c r="J48" s="750">
        <v>5934.242839000001</v>
      </c>
    </row>
    <row r="49" spans="1:10" ht="20.25" customHeight="1">
      <c r="A49" s="736" t="s">
        <v>333</v>
      </c>
      <c r="B49" s="749">
        <v>5.258202</v>
      </c>
      <c r="C49" s="749">
        <v>28.128204</v>
      </c>
      <c r="D49" s="749">
        <v>13.403808</v>
      </c>
      <c r="E49" s="749">
        <v>10.482994</v>
      </c>
      <c r="F49" s="749">
        <v>3.532315</v>
      </c>
      <c r="G49" s="749">
        <v>3.42281</v>
      </c>
      <c r="H49" s="749">
        <v>4.077955</v>
      </c>
      <c r="I49" s="749">
        <v>10.198687</v>
      </c>
      <c r="J49" s="750">
        <v>264.08522899999997</v>
      </c>
    </row>
    <row r="50" spans="1:10" ht="13.5" thickBot="1">
      <c r="A50" s="737" t="s">
        <v>334</v>
      </c>
      <c r="B50" s="751">
        <v>509.700303</v>
      </c>
      <c r="C50" s="751">
        <v>1679.118391</v>
      </c>
      <c r="D50" s="751">
        <v>1193.366818</v>
      </c>
      <c r="E50" s="751">
        <v>1267.354353</v>
      </c>
      <c r="F50" s="751">
        <v>332.422966</v>
      </c>
      <c r="G50" s="751">
        <v>231.97126599999999</v>
      </c>
      <c r="H50" s="751">
        <v>200.522335</v>
      </c>
      <c r="I50" s="751">
        <v>868.557327</v>
      </c>
      <c r="J50" s="752">
        <v>22219.195528999997</v>
      </c>
    </row>
    <row r="51" spans="1:10" ht="12.75">
      <c r="A51" s="280"/>
      <c r="B51" s="280"/>
      <c r="C51" s="280"/>
      <c r="D51" s="66"/>
      <c r="E51" s="66"/>
      <c r="F51" s="66"/>
      <c r="G51" s="66"/>
      <c r="H51" s="66"/>
      <c r="I51" s="66"/>
      <c r="J51" s="68"/>
    </row>
    <row r="52" spans="1:10" ht="12.75">
      <c r="A52" s="64" t="s">
        <v>857</v>
      </c>
      <c r="B52" s="66"/>
      <c r="C52" s="66"/>
      <c r="D52" s="66"/>
      <c r="E52" s="66"/>
      <c r="F52" s="66"/>
      <c r="G52" s="66"/>
      <c r="H52" s="66"/>
      <c r="I52" s="66"/>
      <c r="J52" s="68"/>
    </row>
    <row r="53" spans="1:10" ht="14.25">
      <c r="A53" s="75" t="s">
        <v>423</v>
      </c>
      <c r="B53" s="66"/>
      <c r="C53" s="66"/>
      <c r="D53" s="66"/>
      <c r="E53" s="66"/>
      <c r="F53" s="66"/>
      <c r="G53" s="66"/>
      <c r="H53" s="66"/>
      <c r="I53" s="66"/>
      <c r="J53" s="68"/>
    </row>
    <row r="54" spans="1:10" ht="14.25">
      <c r="A54" s="75" t="s">
        <v>424</v>
      </c>
      <c r="B54" s="66"/>
      <c r="C54" s="66"/>
      <c r="D54" s="66"/>
      <c r="E54" s="66"/>
      <c r="F54" s="66"/>
      <c r="G54" s="66"/>
      <c r="H54" s="66"/>
      <c r="I54" s="66"/>
      <c r="J54" s="68"/>
    </row>
    <row r="55" spans="1:10" ht="14.25">
      <c r="A55" s="75" t="s">
        <v>425</v>
      </c>
      <c r="B55" s="66"/>
      <c r="C55" s="66"/>
      <c r="D55" s="66"/>
      <c r="E55" s="66"/>
      <c r="F55" s="66"/>
      <c r="G55" s="66"/>
      <c r="H55" s="66"/>
      <c r="I55" s="66"/>
      <c r="J55" s="68"/>
    </row>
    <row r="56" spans="1:10" ht="12.75">
      <c r="A56" s="65"/>
      <c r="B56" s="63"/>
      <c r="C56" s="63"/>
      <c r="D56" s="63"/>
      <c r="E56" s="63"/>
      <c r="F56" s="63"/>
      <c r="G56" s="63"/>
      <c r="H56" s="63"/>
      <c r="I56" s="63"/>
      <c r="J56" s="70"/>
    </row>
  </sheetData>
  <mergeCells count="10">
    <mergeCell ref="A1:J1"/>
    <mergeCell ref="A3:J3"/>
    <mergeCell ref="A4:J4"/>
    <mergeCell ref="A5:J5"/>
    <mergeCell ref="G7:G8"/>
    <mergeCell ref="J7:J8"/>
    <mergeCell ref="A7:A8"/>
    <mergeCell ref="D7:D8"/>
    <mergeCell ref="E7:E8"/>
    <mergeCell ref="F7:F8"/>
  </mergeCells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landscape" paperSize="9" scale="4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2711">
    <pageSetUpPr fitToPage="1"/>
  </sheetPr>
  <dimension ref="A1:P40"/>
  <sheetViews>
    <sheetView showGridLines="0" view="pageBreakPreview" zoomScale="75" zoomScaleNormal="75" zoomScaleSheetLayoutView="75" workbookViewId="0" topLeftCell="A1">
      <selection activeCell="A3" sqref="A3:E3"/>
    </sheetView>
  </sheetViews>
  <sheetFormatPr defaultColWidth="12.57421875" defaultRowHeight="12.75"/>
  <cols>
    <col min="1" max="3" width="25.7109375" style="88" customWidth="1"/>
    <col min="4" max="4" width="28.57421875" style="88" customWidth="1"/>
    <col min="5" max="5" width="33.140625" style="88" customWidth="1"/>
    <col min="6" max="6" width="6.57421875" style="88" customWidth="1"/>
    <col min="7" max="7" width="16.421875" style="88" customWidth="1"/>
    <col min="8" max="8" width="2.28125" style="88" customWidth="1"/>
    <col min="9" max="9" width="16.421875" style="88" customWidth="1"/>
    <col min="10" max="10" width="2.28125" style="88" customWidth="1"/>
    <col min="11" max="11" width="16.421875" style="88" customWidth="1"/>
    <col min="12" max="12" width="2.28125" style="88" customWidth="1"/>
    <col min="13" max="13" width="16.421875" style="88" customWidth="1"/>
    <col min="14" max="16384" width="12.57421875" style="88" customWidth="1"/>
  </cols>
  <sheetData>
    <row r="1" spans="1:5" ht="18">
      <c r="A1" s="942" t="s">
        <v>534</v>
      </c>
      <c r="B1" s="942"/>
      <c r="C1" s="942"/>
      <c r="D1" s="942"/>
      <c r="E1" s="942"/>
    </row>
    <row r="3" spans="1:5" s="89" customFormat="1" ht="15">
      <c r="A3" s="922" t="s">
        <v>879</v>
      </c>
      <c r="B3" s="922"/>
      <c r="C3" s="922"/>
      <c r="D3" s="922"/>
      <c r="E3" s="922"/>
    </row>
    <row r="4" spans="1:5" ht="14.25" customHeight="1" thickBot="1">
      <c r="A4" s="311"/>
      <c r="B4" s="311"/>
      <c r="C4" s="311"/>
      <c r="D4" s="311"/>
      <c r="E4" s="311"/>
    </row>
    <row r="5" spans="1:5" ht="15.75" customHeight="1">
      <c r="A5" s="319"/>
      <c r="B5" s="320" t="s">
        <v>377</v>
      </c>
      <c r="C5" s="920" t="s">
        <v>378</v>
      </c>
      <c r="D5" s="321" t="s">
        <v>379</v>
      </c>
      <c r="E5" s="320" t="s">
        <v>379</v>
      </c>
    </row>
    <row r="6" spans="1:5" ht="16.5" customHeight="1">
      <c r="A6" s="322" t="s">
        <v>80</v>
      </c>
      <c r="B6" s="323" t="s">
        <v>380</v>
      </c>
      <c r="C6" s="943"/>
      <c r="D6" s="323" t="s">
        <v>381</v>
      </c>
      <c r="E6" s="324" t="s">
        <v>382</v>
      </c>
    </row>
    <row r="7" spans="1:5" ht="17.25" customHeight="1" thickBot="1">
      <c r="A7" s="325"/>
      <c r="B7" s="326" t="s">
        <v>565</v>
      </c>
      <c r="C7" s="944"/>
      <c r="D7" s="326" t="s">
        <v>565</v>
      </c>
      <c r="E7" s="327" t="s">
        <v>588</v>
      </c>
    </row>
    <row r="8" spans="1:7" ht="12.75">
      <c r="A8" s="312" t="s">
        <v>383</v>
      </c>
      <c r="B8" s="313"/>
      <c r="C8" s="313"/>
      <c r="D8" s="313"/>
      <c r="E8" s="314"/>
      <c r="F8" s="90"/>
      <c r="G8" s="91"/>
    </row>
    <row r="9" spans="1:7" ht="12.75">
      <c r="A9" s="432">
        <v>2001</v>
      </c>
      <c r="B9" s="427">
        <v>680397</v>
      </c>
      <c r="C9" s="427">
        <v>3.7</v>
      </c>
      <c r="D9" s="427">
        <v>581084</v>
      </c>
      <c r="E9" s="428">
        <v>14269.745146286717</v>
      </c>
      <c r="F9" s="90"/>
      <c r="G9" s="91"/>
    </row>
    <row r="10" spans="1:7" ht="12.75">
      <c r="A10" s="432">
        <v>2002</v>
      </c>
      <c r="B10" s="427">
        <v>729258</v>
      </c>
      <c r="C10" s="427">
        <v>3.5</v>
      </c>
      <c r="D10" s="427">
        <v>621881</v>
      </c>
      <c r="E10" s="428">
        <v>15052.54877281309</v>
      </c>
      <c r="F10" s="90"/>
      <c r="G10" s="91"/>
    </row>
    <row r="11" spans="1:7" ht="12.75">
      <c r="A11" s="432">
        <v>2003</v>
      </c>
      <c r="B11" s="427">
        <v>783082</v>
      </c>
      <c r="C11" s="427">
        <v>3.4</v>
      </c>
      <c r="D11" s="427">
        <v>665216</v>
      </c>
      <c r="E11" s="428">
        <v>15836.741690195837</v>
      </c>
      <c r="F11" s="90"/>
      <c r="G11" s="91"/>
    </row>
    <row r="12" spans="1:7" ht="12.75">
      <c r="A12" s="432">
        <v>2004</v>
      </c>
      <c r="B12" s="427">
        <v>841294</v>
      </c>
      <c r="C12" s="427">
        <v>3.1</v>
      </c>
      <c r="D12" s="427">
        <v>709618</v>
      </c>
      <c r="E12" s="428">
        <v>16621.880548489404</v>
      </c>
      <c r="F12" s="90"/>
      <c r="G12" s="91"/>
    </row>
    <row r="13" spans="1:7" ht="12.75">
      <c r="A13" s="432">
        <v>2005</v>
      </c>
      <c r="B13" s="427">
        <v>909298</v>
      </c>
      <c r="C13" s="427">
        <v>2.7</v>
      </c>
      <c r="D13" s="427">
        <v>761276</v>
      </c>
      <c r="E13" s="428">
        <v>17541.649192823665</v>
      </c>
      <c r="F13" s="90"/>
      <c r="G13" s="91"/>
    </row>
    <row r="14" spans="1:7" ht="12.75">
      <c r="A14" s="432">
        <v>2006</v>
      </c>
      <c r="B14" s="427">
        <v>985547</v>
      </c>
      <c r="C14" s="427">
        <v>2.4</v>
      </c>
      <c r="D14" s="427">
        <v>818469</v>
      </c>
      <c r="E14" s="428">
        <v>18572.78037224121</v>
      </c>
      <c r="F14" s="90"/>
      <c r="G14" s="91"/>
    </row>
    <row r="15" spans="1:7" ht="12.75">
      <c r="A15" s="432">
        <v>2007</v>
      </c>
      <c r="B15" s="427">
        <v>1053161</v>
      </c>
      <c r="C15" s="427">
        <v>2.5</v>
      </c>
      <c r="D15" s="427">
        <v>866968</v>
      </c>
      <c r="E15" s="428">
        <v>19320.22391784925</v>
      </c>
      <c r="F15" s="90"/>
      <c r="G15" s="91"/>
    </row>
    <row r="16" spans="1:7" ht="12.75">
      <c r="A16" s="432">
        <v>2008</v>
      </c>
      <c r="B16" s="427">
        <v>1087788</v>
      </c>
      <c r="C16" s="427">
        <v>2.3</v>
      </c>
      <c r="D16" s="427">
        <v>885491</v>
      </c>
      <c r="E16" s="428">
        <v>19421.473283413827</v>
      </c>
      <c r="F16" s="90"/>
      <c r="G16" s="91"/>
    </row>
    <row r="17" spans="1:7" ht="12.75">
      <c r="A17" s="432">
        <v>2009</v>
      </c>
      <c r="B17" s="427">
        <v>1046894</v>
      </c>
      <c r="C17" s="427">
        <v>2.2</v>
      </c>
      <c r="D17" s="427">
        <v>853421</v>
      </c>
      <c r="E17" s="428">
        <v>18581.117711858937</v>
      </c>
      <c r="F17" s="90"/>
      <c r="G17" s="91"/>
    </row>
    <row r="18" spans="1:7" ht="12.75">
      <c r="A18" s="432" t="s">
        <v>877</v>
      </c>
      <c r="B18" s="436">
        <v>1045620</v>
      </c>
      <c r="C18" s="437">
        <v>2.4</v>
      </c>
      <c r="D18" s="437">
        <v>855747</v>
      </c>
      <c r="E18" s="438">
        <v>18573.786887084043</v>
      </c>
      <c r="F18" s="90"/>
      <c r="G18" s="91"/>
    </row>
    <row r="19" spans="1:7" ht="12.75">
      <c r="A19" s="432" t="s">
        <v>878</v>
      </c>
      <c r="B19" s="436">
        <v>1046327</v>
      </c>
      <c r="C19" s="437">
        <v>2.3</v>
      </c>
      <c r="D19" s="437">
        <v>847281</v>
      </c>
      <c r="E19" s="438">
        <v>18369.156122900284</v>
      </c>
      <c r="F19" s="90"/>
      <c r="G19" s="91"/>
    </row>
    <row r="20" spans="1:7" ht="13.5" thickBot="1">
      <c r="A20" s="433" t="s">
        <v>852</v>
      </c>
      <c r="B20" s="429">
        <v>1029002</v>
      </c>
      <c r="C20" s="430">
        <v>2.3</v>
      </c>
      <c r="D20" s="430">
        <v>839651</v>
      </c>
      <c r="E20" s="431">
        <v>18188.791480641466</v>
      </c>
      <c r="F20" s="90"/>
      <c r="G20" s="91"/>
    </row>
    <row r="21" ht="12.75">
      <c r="A21" s="538" t="s">
        <v>734</v>
      </c>
    </row>
    <row r="22" spans="1:3" ht="12.75">
      <c r="A22" s="88" t="s">
        <v>384</v>
      </c>
      <c r="C22" s="92"/>
    </row>
    <row r="23" ht="12.75">
      <c r="A23" s="538" t="s">
        <v>736</v>
      </c>
    </row>
    <row r="24" ht="12.75">
      <c r="A24" s="538" t="s">
        <v>735</v>
      </c>
    </row>
    <row r="26" spans="1:5" ht="12.75">
      <c r="A26" s="93"/>
      <c r="B26" s="93"/>
      <c r="C26" s="93"/>
      <c r="D26" s="93"/>
      <c r="E26" s="93"/>
    </row>
    <row r="27" spans="1:16" ht="12.75">
      <c r="A27" s="94"/>
      <c r="B27" s="95"/>
      <c r="C27" s="95"/>
      <c r="D27" s="95"/>
      <c r="E27" s="95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ht="12.75">
      <c r="A28" s="94"/>
      <c r="B28" s="95"/>
      <c r="C28" s="95"/>
      <c r="D28" s="95"/>
      <c r="E28" s="95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ht="12.75">
      <c r="A29" s="94"/>
      <c r="B29" s="95"/>
      <c r="C29" s="95"/>
      <c r="D29" s="95"/>
      <c r="E29" s="95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</row>
    <row r="30" spans="1:16" ht="12.75">
      <c r="A30" s="94"/>
      <c r="B30" s="95"/>
      <c r="C30" s="95"/>
      <c r="D30" s="95"/>
      <c r="E30" s="95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</row>
    <row r="31" spans="1:16" ht="12.75">
      <c r="A31" s="94"/>
      <c r="B31" s="95"/>
      <c r="C31" s="95"/>
      <c r="D31" s="95"/>
      <c r="E31" s="95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</row>
    <row r="32" spans="1:16" ht="12.75">
      <c r="A32" s="94"/>
      <c r="B32" s="95"/>
      <c r="C32" s="95"/>
      <c r="D32" s="95"/>
      <c r="E32" s="95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</row>
    <row r="33" spans="1:16" ht="12.75">
      <c r="A33" s="94"/>
      <c r="B33" s="95"/>
      <c r="C33" s="95"/>
      <c r="D33" s="95"/>
      <c r="E33" s="95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</row>
    <row r="34" spans="1:16" ht="12.7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</row>
    <row r="35" spans="1:16" ht="12.7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</row>
    <row r="36" spans="1:16" ht="12.7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</row>
    <row r="37" spans="1:16" ht="12.75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</row>
    <row r="38" spans="1:16" ht="12.75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</row>
    <row r="39" spans="1:16" ht="12.75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</row>
    <row r="40" spans="1:16" ht="12.75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</row>
  </sheetData>
  <mergeCells count="3">
    <mergeCell ref="A1:E1"/>
    <mergeCell ref="A3:E3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67">
    <pageSetUpPr fitToPage="1"/>
  </sheetPr>
  <dimension ref="A1:I42"/>
  <sheetViews>
    <sheetView view="pageBreakPreview" zoomScale="75" zoomScaleNormal="75" zoomScaleSheetLayoutView="75" workbookViewId="0" topLeftCell="A1">
      <selection activeCell="G33" sqref="G33"/>
    </sheetView>
  </sheetViews>
  <sheetFormatPr defaultColWidth="11.421875" defaultRowHeight="12.75"/>
  <cols>
    <col min="1" max="1" width="22.7109375" style="94" customWidth="1"/>
    <col min="2" max="2" width="20.7109375" style="94" customWidth="1"/>
    <col min="3" max="4" width="18.00390625" style="94" customWidth="1"/>
    <col min="5" max="6" width="16.7109375" style="94" customWidth="1"/>
    <col min="7" max="16384" width="11.421875" style="94" customWidth="1"/>
  </cols>
  <sheetData>
    <row r="1" spans="1:6" ht="18">
      <c r="A1" s="945" t="s">
        <v>534</v>
      </c>
      <c r="B1" s="945"/>
      <c r="C1" s="945"/>
      <c r="D1" s="945"/>
      <c r="E1" s="945"/>
      <c r="F1" s="945"/>
    </row>
    <row r="2" spans="1:6" ht="12.75">
      <c r="A2" s="93"/>
      <c r="B2" s="93"/>
      <c r="C2" s="93"/>
      <c r="D2" s="93"/>
      <c r="E2" s="93"/>
      <c r="F2" s="93"/>
    </row>
    <row r="3" spans="1:7" ht="15" customHeight="1">
      <c r="A3" s="947" t="s">
        <v>880</v>
      </c>
      <c r="B3" s="947"/>
      <c r="C3" s="947"/>
      <c r="D3" s="947"/>
      <c r="E3" s="947"/>
      <c r="F3" s="947"/>
      <c r="G3" s="770"/>
    </row>
    <row r="4" spans="1:6" ht="15" customHeight="1">
      <c r="A4" s="946" t="s">
        <v>883</v>
      </c>
      <c r="B4" s="946"/>
      <c r="C4" s="946"/>
      <c r="D4" s="946"/>
      <c r="E4" s="946"/>
      <c r="F4" s="946"/>
    </row>
    <row r="5" spans="1:7" ht="15" customHeight="1">
      <c r="A5" s="946" t="s">
        <v>589</v>
      </c>
      <c r="B5" s="946"/>
      <c r="C5" s="946"/>
      <c r="D5" s="946"/>
      <c r="E5" s="946"/>
      <c r="F5" s="946"/>
      <c r="G5" s="97"/>
    </row>
    <row r="6" spans="1:7" ht="14.25" customHeight="1" thickBot="1">
      <c r="A6" s="311"/>
      <c r="B6" s="311"/>
      <c r="C6" s="311"/>
      <c r="D6" s="311"/>
      <c r="E6" s="311"/>
      <c r="F6" s="311"/>
      <c r="G6" s="97"/>
    </row>
    <row r="7" spans="1:6" ht="12.75" customHeight="1">
      <c r="A7" s="319"/>
      <c r="B7" s="320" t="s">
        <v>385</v>
      </c>
      <c r="C7" s="920" t="s">
        <v>386</v>
      </c>
      <c r="D7" s="920" t="s">
        <v>387</v>
      </c>
      <c r="E7" s="920" t="s">
        <v>388</v>
      </c>
      <c r="F7" s="320"/>
    </row>
    <row r="8" spans="1:6" ht="12.75">
      <c r="A8" s="322" t="s">
        <v>389</v>
      </c>
      <c r="B8" s="323" t="s">
        <v>390</v>
      </c>
      <c r="C8" s="943"/>
      <c r="D8" s="943"/>
      <c r="E8" s="943"/>
      <c r="F8" s="324" t="s">
        <v>391</v>
      </c>
    </row>
    <row r="9" spans="1:6" ht="13.5" thickBot="1">
      <c r="A9" s="325"/>
      <c r="B9" s="326" t="s">
        <v>392</v>
      </c>
      <c r="C9" s="944"/>
      <c r="D9" s="944"/>
      <c r="E9" s="944"/>
      <c r="F9" s="327"/>
    </row>
    <row r="10" spans="1:9" ht="12.75">
      <c r="A10" s="328" t="s">
        <v>881</v>
      </c>
      <c r="B10" s="329">
        <v>414148.32</v>
      </c>
      <c r="C10" s="329">
        <v>210026.48</v>
      </c>
      <c r="D10" s="329">
        <v>172532.45</v>
      </c>
      <c r="E10" s="329">
        <v>252340.72</v>
      </c>
      <c r="F10" s="771">
        <v>144879.43</v>
      </c>
      <c r="G10" s="97"/>
      <c r="I10" s="407"/>
    </row>
    <row r="11" spans="1:7" ht="12.75">
      <c r="A11" s="330"/>
      <c r="B11" s="315">
        <v>0</v>
      </c>
      <c r="C11" s="315"/>
      <c r="D11" s="315"/>
      <c r="E11" s="315"/>
      <c r="F11" s="772"/>
      <c r="G11" s="97"/>
    </row>
    <row r="12" spans="1:7" ht="12.75">
      <c r="A12" s="773" t="s">
        <v>393</v>
      </c>
      <c r="B12" s="315">
        <v>53314.35</v>
      </c>
      <c r="C12" s="315">
        <v>24931.83</v>
      </c>
      <c r="D12" s="315">
        <v>26419.52</v>
      </c>
      <c r="E12" s="315">
        <v>38669.65</v>
      </c>
      <c r="F12" s="772">
        <v>13379.22</v>
      </c>
      <c r="G12" s="97"/>
    </row>
    <row r="13" spans="1:7" ht="12.75">
      <c r="A13" s="773" t="s">
        <v>394</v>
      </c>
      <c r="B13" s="315">
        <v>7074.74</v>
      </c>
      <c r="C13" s="315">
        <v>2925.51</v>
      </c>
      <c r="D13" s="315">
        <v>3486.01</v>
      </c>
      <c r="E13" s="315">
        <v>4265.01</v>
      </c>
      <c r="F13" s="772">
        <v>2407.8</v>
      </c>
      <c r="G13" s="97"/>
    </row>
    <row r="14" spans="1:7" ht="12.75">
      <c r="A14" s="773" t="s">
        <v>395</v>
      </c>
      <c r="B14" s="315">
        <v>8615.64</v>
      </c>
      <c r="C14" s="315">
        <v>3622.71</v>
      </c>
      <c r="D14" s="315">
        <v>4912.22</v>
      </c>
      <c r="E14" s="315">
        <v>6242.25</v>
      </c>
      <c r="F14" s="772">
        <v>2217.59</v>
      </c>
      <c r="G14" s="97"/>
    </row>
    <row r="15" spans="1:7" ht="12.75">
      <c r="A15" s="773" t="s">
        <v>417</v>
      </c>
      <c r="B15" s="315">
        <v>3921.45</v>
      </c>
      <c r="C15" s="315">
        <v>2339.25</v>
      </c>
      <c r="D15" s="315">
        <v>1069.51</v>
      </c>
      <c r="E15" s="315">
        <v>2460.1</v>
      </c>
      <c r="F15" s="772">
        <v>2066.05</v>
      </c>
      <c r="G15" s="97"/>
    </row>
    <row r="16" spans="1:7" ht="12.75">
      <c r="A16" s="773" t="s">
        <v>396</v>
      </c>
      <c r="B16" s="315">
        <v>736.41</v>
      </c>
      <c r="C16" s="315">
        <v>358.16</v>
      </c>
      <c r="D16" s="315">
        <v>345.86</v>
      </c>
      <c r="E16" s="315">
        <v>386.72</v>
      </c>
      <c r="F16" s="772">
        <v>361.79</v>
      </c>
      <c r="G16" s="97"/>
    </row>
    <row r="17" spans="1:7" ht="12.75">
      <c r="A17" s="773" t="s">
        <v>882</v>
      </c>
      <c r="B17" s="315">
        <v>2661.07</v>
      </c>
      <c r="C17" s="315">
        <v>1576.79</v>
      </c>
      <c r="D17" s="315">
        <v>911.85</v>
      </c>
      <c r="E17" s="315">
        <v>1604.06</v>
      </c>
      <c r="F17" s="772">
        <v>727.87</v>
      </c>
      <c r="G17" s="97"/>
    </row>
    <row r="18" spans="1:7" ht="12.75">
      <c r="A18" s="773" t="s">
        <v>397</v>
      </c>
      <c r="B18" s="315">
        <v>11916.21</v>
      </c>
      <c r="C18" s="315">
        <v>3898.03</v>
      </c>
      <c r="D18" s="315">
        <v>7337.61</v>
      </c>
      <c r="E18" s="315">
        <v>7980.21</v>
      </c>
      <c r="F18" s="772">
        <v>3405.78</v>
      </c>
      <c r="G18" s="97"/>
    </row>
    <row r="19" spans="1:7" ht="12.75">
      <c r="A19" s="773" t="s">
        <v>398</v>
      </c>
      <c r="B19" s="315">
        <v>2246.25</v>
      </c>
      <c r="C19" s="315">
        <v>1177.9</v>
      </c>
      <c r="D19" s="315">
        <v>841.82</v>
      </c>
      <c r="E19" s="315">
        <v>1718.18</v>
      </c>
      <c r="F19" s="772">
        <v>680.88</v>
      </c>
      <c r="G19" s="97"/>
    </row>
    <row r="20" spans="1:7" ht="12.75">
      <c r="A20" s="773" t="s">
        <v>399</v>
      </c>
      <c r="B20" s="315">
        <v>1169.5</v>
      </c>
      <c r="C20" s="315">
        <v>612.45</v>
      </c>
      <c r="D20" s="315">
        <v>536.42</v>
      </c>
      <c r="E20" s="315">
        <v>779.72</v>
      </c>
      <c r="F20" s="772">
        <v>387.59</v>
      </c>
      <c r="G20" s="97"/>
    </row>
    <row r="21" spans="1:7" ht="12.75">
      <c r="A21" s="773" t="s">
        <v>400</v>
      </c>
      <c r="B21" s="315">
        <v>44271.42</v>
      </c>
      <c r="C21" s="315">
        <v>26702.59</v>
      </c>
      <c r="D21" s="315">
        <v>15958.05</v>
      </c>
      <c r="E21" s="315">
        <v>20959.62</v>
      </c>
      <c r="F21" s="772">
        <v>24320.66</v>
      </c>
      <c r="G21" s="97"/>
    </row>
    <row r="22" spans="1:7" ht="12.75">
      <c r="A22" s="773" t="s">
        <v>401</v>
      </c>
      <c r="B22" s="315">
        <v>880.26</v>
      </c>
      <c r="C22" s="315">
        <v>366.47</v>
      </c>
      <c r="D22" s="315">
        <v>428.62</v>
      </c>
      <c r="E22" s="315">
        <v>572.13</v>
      </c>
      <c r="F22" s="772">
        <v>386.68</v>
      </c>
      <c r="G22" s="97"/>
    </row>
    <row r="23" spans="1:7" ht="12.75">
      <c r="A23" s="773" t="s">
        <v>402</v>
      </c>
      <c r="B23" s="315">
        <v>5154.22</v>
      </c>
      <c r="C23" s="315">
        <v>1798.4</v>
      </c>
      <c r="D23" s="315">
        <v>2707.62</v>
      </c>
      <c r="E23" s="315">
        <v>3430</v>
      </c>
      <c r="F23" s="772">
        <v>2214.8</v>
      </c>
      <c r="G23" s="97"/>
    </row>
    <row r="24" spans="1:7" ht="14.25" customHeight="1">
      <c r="A24" s="773" t="s">
        <v>403</v>
      </c>
      <c r="B24" s="315">
        <v>74666.2</v>
      </c>
      <c r="C24" s="315">
        <v>41277.4</v>
      </c>
      <c r="D24" s="315">
        <v>27415.8</v>
      </c>
      <c r="E24" s="315">
        <v>46661.8</v>
      </c>
      <c r="F24" s="772">
        <v>22977.6</v>
      </c>
      <c r="G24" s="97"/>
    </row>
    <row r="25" spans="1:7" ht="12.75">
      <c r="A25" s="773" t="s">
        <v>404</v>
      </c>
      <c r="B25" s="315">
        <v>10497.4</v>
      </c>
      <c r="C25" s="315">
        <v>6531.76</v>
      </c>
      <c r="D25" s="315">
        <v>2776.69</v>
      </c>
      <c r="E25" s="315">
        <v>5193.39</v>
      </c>
      <c r="F25" s="772">
        <v>5503.38</v>
      </c>
      <c r="G25" s="97"/>
    </row>
    <row r="26" spans="1:7" ht="12.75">
      <c r="A26" s="773" t="s">
        <v>418</v>
      </c>
      <c r="B26" s="315">
        <v>27247.57</v>
      </c>
      <c r="C26" s="315">
        <v>12583.62</v>
      </c>
      <c r="D26" s="315">
        <v>11259.05</v>
      </c>
      <c r="E26" s="315">
        <v>18204.52</v>
      </c>
      <c r="F26" s="772">
        <v>6134.31</v>
      </c>
      <c r="G26" s="97"/>
    </row>
    <row r="27" spans="1:7" ht="12.75">
      <c r="A27" s="773" t="s">
        <v>405</v>
      </c>
      <c r="B27" s="315">
        <v>7829.77</v>
      </c>
      <c r="C27" s="315">
        <v>4609.33</v>
      </c>
      <c r="D27" s="315">
        <v>2658.29</v>
      </c>
      <c r="E27" s="315">
        <v>5043.67</v>
      </c>
      <c r="F27" s="772">
        <v>3415.93</v>
      </c>
      <c r="G27" s="97"/>
    </row>
    <row r="28" spans="1:7" ht="12.75">
      <c r="A28" s="773" t="s">
        <v>406</v>
      </c>
      <c r="B28" s="315">
        <v>7425.51</v>
      </c>
      <c r="C28" s="315">
        <v>1813.73</v>
      </c>
      <c r="D28" s="315">
        <v>5251.38</v>
      </c>
      <c r="E28" s="315">
        <v>5521.44</v>
      </c>
      <c r="F28" s="772">
        <v>2717.09</v>
      </c>
      <c r="G28" s="97"/>
    </row>
    <row r="29" spans="1:7" ht="12.75">
      <c r="A29" s="773" t="s">
        <v>407</v>
      </c>
      <c r="B29" s="315">
        <v>50115.48</v>
      </c>
      <c r="C29" s="315">
        <v>26432.88</v>
      </c>
      <c r="D29" s="315">
        <v>16886.17</v>
      </c>
      <c r="E29" s="315">
        <v>23283.74</v>
      </c>
      <c r="F29" s="772">
        <v>16487.06</v>
      </c>
      <c r="G29" s="97"/>
    </row>
    <row r="30" spans="1:7" ht="12.75">
      <c r="A30" s="773" t="s">
        <v>408</v>
      </c>
      <c r="B30" s="315">
        <v>859.94</v>
      </c>
      <c r="C30" s="315">
        <v>441.74</v>
      </c>
      <c r="D30" s="315">
        <v>337.64</v>
      </c>
      <c r="E30" s="315">
        <v>685.19</v>
      </c>
      <c r="F30" s="772">
        <v>290.91</v>
      </c>
      <c r="G30" s="97"/>
    </row>
    <row r="31" spans="1:7" ht="12.75">
      <c r="A31" s="773" t="s">
        <v>409</v>
      </c>
      <c r="B31" s="315">
        <v>2995.88</v>
      </c>
      <c r="C31" s="315">
        <v>1775.09</v>
      </c>
      <c r="D31" s="315">
        <v>1001.38</v>
      </c>
      <c r="E31" s="315">
        <v>1841.27</v>
      </c>
      <c r="F31" s="772">
        <v>1064.25</v>
      </c>
      <c r="G31" s="97"/>
    </row>
    <row r="32" spans="1:7" ht="12.75">
      <c r="A32" s="773" t="s">
        <v>410</v>
      </c>
      <c r="B32" s="315">
        <v>461.1</v>
      </c>
      <c r="C32" s="315">
        <v>230.32</v>
      </c>
      <c r="D32" s="315">
        <v>199.27</v>
      </c>
      <c r="E32" s="315">
        <v>337.73</v>
      </c>
      <c r="F32" s="772">
        <v>93.49</v>
      </c>
      <c r="G32" s="97"/>
    </row>
    <row r="33" spans="1:7" ht="12.75">
      <c r="A33" s="773" t="s">
        <v>411</v>
      </c>
      <c r="B33" s="315">
        <v>131.92</v>
      </c>
      <c r="C33" s="315">
        <v>51.43</v>
      </c>
      <c r="D33" s="315">
        <v>72.7</v>
      </c>
      <c r="E33" s="315">
        <v>65.42</v>
      </c>
      <c r="F33" s="772">
        <v>76.15</v>
      </c>
      <c r="G33" s="97"/>
    </row>
    <row r="34" spans="1:7" ht="12.75">
      <c r="A34" s="773" t="s">
        <v>412</v>
      </c>
      <c r="B34" s="315">
        <v>23032.84</v>
      </c>
      <c r="C34" s="315">
        <v>11319.73</v>
      </c>
      <c r="D34" s="315">
        <v>11037.51</v>
      </c>
      <c r="E34" s="315">
        <v>13772.66</v>
      </c>
      <c r="F34" s="772">
        <v>9964.36</v>
      </c>
      <c r="G34" s="97"/>
    </row>
    <row r="35" spans="1:7" ht="12.75">
      <c r="A35" s="773" t="s">
        <v>413</v>
      </c>
      <c r="B35" s="315">
        <v>6726.03</v>
      </c>
      <c r="C35" s="315">
        <v>3659.93</v>
      </c>
      <c r="D35" s="315">
        <v>2751.99</v>
      </c>
      <c r="E35" s="315">
        <v>4309.74</v>
      </c>
      <c r="F35" s="772">
        <v>2398.33</v>
      </c>
      <c r="G35" s="97"/>
    </row>
    <row r="36" spans="1:7" ht="12.75">
      <c r="A36" s="773" t="s">
        <v>414</v>
      </c>
      <c r="B36" s="315">
        <v>30843.33</v>
      </c>
      <c r="C36" s="315">
        <v>11018.58</v>
      </c>
      <c r="D36" s="315">
        <v>17063.65</v>
      </c>
      <c r="E36" s="315">
        <v>19888.18</v>
      </c>
      <c r="F36" s="772">
        <v>11656.48</v>
      </c>
      <c r="G36" s="97"/>
    </row>
    <row r="37" spans="1:7" ht="12.75">
      <c r="A37" s="773" t="s">
        <v>415</v>
      </c>
      <c r="B37" s="315">
        <v>5060.11</v>
      </c>
      <c r="C37" s="315">
        <v>2988.06</v>
      </c>
      <c r="D37" s="315">
        <v>1840.95</v>
      </c>
      <c r="E37" s="315">
        <v>3682.88</v>
      </c>
      <c r="F37" s="772">
        <v>1936.39</v>
      </c>
      <c r="G37" s="97"/>
    </row>
    <row r="38" spans="1:7" ht="12.75">
      <c r="A38" s="773" t="s">
        <v>419</v>
      </c>
      <c r="B38" s="315">
        <v>17996.12</v>
      </c>
      <c r="C38" s="315">
        <v>12276.45</v>
      </c>
      <c r="D38" s="315">
        <v>4100.08</v>
      </c>
      <c r="E38" s="315">
        <v>10247.61</v>
      </c>
      <c r="F38" s="772">
        <v>5887.67</v>
      </c>
      <c r="G38" s="97"/>
    </row>
    <row r="39" spans="1:7" ht="13.5" thickBot="1">
      <c r="A39" s="774" t="s">
        <v>416</v>
      </c>
      <c r="B39" s="316">
        <v>6297.61</v>
      </c>
      <c r="C39" s="317">
        <v>2706.32</v>
      </c>
      <c r="D39" s="317">
        <v>2924.8</v>
      </c>
      <c r="E39" s="317">
        <v>4533.83</v>
      </c>
      <c r="F39" s="317">
        <v>1719.32</v>
      </c>
      <c r="G39" s="97"/>
    </row>
    <row r="40" spans="1:7" ht="12.75">
      <c r="A40" s="318" t="s">
        <v>737</v>
      </c>
      <c r="B40" s="331"/>
      <c r="C40" s="331"/>
      <c r="D40" s="331"/>
      <c r="E40" s="331"/>
      <c r="F40" s="331"/>
      <c r="G40" s="97"/>
    </row>
    <row r="41" spans="1:7" ht="12.75">
      <c r="A41" s="96"/>
      <c r="G41" s="97"/>
    </row>
    <row r="42" ht="12.75">
      <c r="G42" s="97"/>
    </row>
  </sheetData>
  <mergeCells count="7">
    <mergeCell ref="C7:C9"/>
    <mergeCell ref="D7:D9"/>
    <mergeCell ref="E7:E9"/>
    <mergeCell ref="A1:F1"/>
    <mergeCell ref="A4:F4"/>
    <mergeCell ref="A5:F5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K36"/>
  <sheetViews>
    <sheetView showGridLines="0" view="pageBreakPreview" zoomScale="75" zoomScaleNormal="75" zoomScaleSheetLayoutView="75" workbookViewId="0" topLeftCell="A7">
      <selection activeCell="L26" sqref="L26"/>
    </sheetView>
  </sheetViews>
  <sheetFormatPr defaultColWidth="12.57421875" defaultRowHeight="12.75"/>
  <cols>
    <col min="1" max="1" width="32.7109375" style="14" customWidth="1"/>
    <col min="2" max="2" width="9.7109375" style="14" bestFit="1" customWidth="1"/>
    <col min="3" max="4" width="9.8515625" style="14" bestFit="1" customWidth="1"/>
    <col min="5" max="5" width="9.7109375" style="14" bestFit="1" customWidth="1"/>
    <col min="6" max="6" width="9.8515625" style="14" customWidth="1"/>
    <col min="7" max="10" width="9.8515625" style="14" bestFit="1" customWidth="1"/>
    <col min="11" max="11" width="9.7109375" style="14" bestFit="1" customWidth="1"/>
    <col min="12" max="12" width="10.421875" style="14" customWidth="1"/>
    <col min="13" max="16384" width="19.140625" style="14" customWidth="1"/>
  </cols>
  <sheetData>
    <row r="1" spans="1:11" ht="18">
      <c r="A1" s="839" t="s">
        <v>533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</row>
    <row r="2" spans="1:4" ht="12.75" customHeight="1">
      <c r="A2" s="20"/>
      <c r="B2" s="20"/>
      <c r="C2" s="20"/>
      <c r="D2" s="20"/>
    </row>
    <row r="3" spans="1:11" ht="23.25" customHeight="1">
      <c r="A3" s="838" t="s">
        <v>639</v>
      </c>
      <c r="B3" s="838"/>
      <c r="C3" s="838"/>
      <c r="D3" s="838"/>
      <c r="E3" s="838"/>
      <c r="F3" s="838"/>
      <c r="G3" s="838"/>
      <c r="H3" s="838"/>
      <c r="I3" s="838"/>
      <c r="J3" s="838"/>
      <c r="K3" s="838"/>
    </row>
    <row r="4" spans="1:11" ht="13.5" thickBot="1">
      <c r="A4" s="172"/>
      <c r="B4" s="172"/>
      <c r="C4" s="172"/>
      <c r="D4" s="172"/>
      <c r="E4" s="165"/>
      <c r="F4" s="165"/>
      <c r="G4" s="165"/>
      <c r="H4" s="165"/>
      <c r="I4" s="165"/>
      <c r="J4" s="165"/>
      <c r="K4" s="165"/>
    </row>
    <row r="5" spans="1:11" s="784" customFormat="1" ht="33.75" customHeight="1">
      <c r="A5" s="840" t="s">
        <v>103</v>
      </c>
      <c r="B5" s="841" t="s">
        <v>219</v>
      </c>
      <c r="C5" s="842"/>
      <c r="D5" s="842"/>
      <c r="E5" s="842"/>
      <c r="F5" s="842"/>
      <c r="G5" s="842"/>
      <c r="H5" s="842"/>
      <c r="I5" s="842"/>
      <c r="J5" s="842"/>
      <c r="K5" s="547"/>
    </row>
    <row r="6" spans="1:11" s="784" customFormat="1" ht="33.75" customHeight="1" thickBot="1">
      <c r="A6" s="830"/>
      <c r="B6" s="548">
        <v>2004</v>
      </c>
      <c r="C6" s="548">
        <v>2005</v>
      </c>
      <c r="D6" s="548">
        <v>2006</v>
      </c>
      <c r="E6" s="548">
        <v>2007</v>
      </c>
      <c r="F6" s="548">
        <v>2008</v>
      </c>
      <c r="G6" s="548">
        <v>2009</v>
      </c>
      <c r="H6" s="549">
        <v>2010</v>
      </c>
      <c r="I6" s="549">
        <v>2011</v>
      </c>
      <c r="J6" s="549">
        <v>2012</v>
      </c>
      <c r="K6" s="549">
        <v>2013</v>
      </c>
    </row>
    <row r="7" spans="1:11" s="18" customFormat="1" ht="25.5" customHeight="1">
      <c r="A7" s="166" t="s">
        <v>260</v>
      </c>
      <c r="B7" s="153">
        <v>301.49</v>
      </c>
      <c r="C7" s="153">
        <v>310.81</v>
      </c>
      <c r="D7" s="153">
        <v>319.38</v>
      </c>
      <c r="E7" s="153">
        <v>329.29</v>
      </c>
      <c r="F7" s="153">
        <v>345.97</v>
      </c>
      <c r="G7" s="153">
        <v>354.89</v>
      </c>
      <c r="H7" s="154">
        <v>365.05</v>
      </c>
      <c r="I7" s="154">
        <v>371.94</v>
      </c>
      <c r="J7" s="154">
        <v>372.51</v>
      </c>
      <c r="K7" s="154">
        <v>374.29</v>
      </c>
    </row>
    <row r="8" spans="1:11" ht="12.75">
      <c r="A8" s="170"/>
      <c r="B8" s="156"/>
      <c r="C8" s="156"/>
      <c r="D8" s="156"/>
      <c r="E8" s="156"/>
      <c r="F8" s="156"/>
      <c r="G8" s="156"/>
      <c r="H8" s="157"/>
      <c r="I8" s="157"/>
      <c r="J8" s="157"/>
      <c r="K8" s="157"/>
    </row>
    <row r="9" spans="1:11" s="18" customFormat="1" ht="12" customHeight="1">
      <c r="A9" s="169" t="s">
        <v>123</v>
      </c>
      <c r="B9" s="159">
        <v>295.37</v>
      </c>
      <c r="C9" s="159">
        <v>302.86</v>
      </c>
      <c r="D9" s="159">
        <v>306.13</v>
      </c>
      <c r="E9" s="159">
        <v>312.22</v>
      </c>
      <c r="F9" s="159">
        <v>329.02</v>
      </c>
      <c r="G9" s="159">
        <v>343.27</v>
      </c>
      <c r="H9" s="160">
        <v>353.69</v>
      </c>
      <c r="I9" s="160">
        <v>363.97</v>
      </c>
      <c r="J9" s="160">
        <v>361.82</v>
      </c>
      <c r="K9" s="160">
        <v>364.24</v>
      </c>
    </row>
    <row r="10" spans="1:11" s="18" customFormat="1" ht="12" customHeight="1">
      <c r="A10" s="169"/>
      <c r="B10" s="156"/>
      <c r="C10" s="156"/>
      <c r="D10" s="156"/>
      <c r="E10" s="156"/>
      <c r="F10" s="156"/>
      <c r="G10" s="156"/>
      <c r="H10" s="157"/>
      <c r="I10" s="157"/>
      <c r="J10" s="157"/>
      <c r="K10" s="157"/>
    </row>
    <row r="11" spans="1:11" ht="12.75">
      <c r="A11" s="170" t="s">
        <v>124</v>
      </c>
      <c r="B11" s="156">
        <v>284.35</v>
      </c>
      <c r="C11" s="156">
        <v>291.73</v>
      </c>
      <c r="D11" s="156">
        <v>298.7</v>
      </c>
      <c r="E11" s="156">
        <v>300.73</v>
      </c>
      <c r="F11" s="156">
        <v>316.22</v>
      </c>
      <c r="G11" s="156">
        <v>330.58</v>
      </c>
      <c r="H11" s="157">
        <v>340.63</v>
      </c>
      <c r="I11" s="157">
        <v>353.04</v>
      </c>
      <c r="J11" s="157">
        <v>349.39</v>
      </c>
      <c r="K11" s="157">
        <v>348.09</v>
      </c>
    </row>
    <row r="12" spans="1:11" ht="12.75">
      <c r="A12" s="170" t="s">
        <v>125</v>
      </c>
      <c r="B12" s="156">
        <v>298.43</v>
      </c>
      <c r="C12" s="156">
        <v>291.73</v>
      </c>
      <c r="D12" s="156">
        <v>311.94</v>
      </c>
      <c r="E12" s="156">
        <v>317.13</v>
      </c>
      <c r="F12" s="156">
        <v>329.35</v>
      </c>
      <c r="G12" s="156">
        <v>347.87</v>
      </c>
      <c r="H12" s="157">
        <v>363.8</v>
      </c>
      <c r="I12" s="157">
        <v>373.33</v>
      </c>
      <c r="J12" s="157">
        <v>371.02</v>
      </c>
      <c r="K12" s="157">
        <v>377.13</v>
      </c>
    </row>
    <row r="13" spans="1:11" ht="12.75">
      <c r="A13" s="170" t="s">
        <v>126</v>
      </c>
      <c r="B13" s="156">
        <v>278.76</v>
      </c>
      <c r="C13" s="156">
        <v>297.42</v>
      </c>
      <c r="D13" s="156">
        <v>301.56</v>
      </c>
      <c r="E13" s="156">
        <v>317.02</v>
      </c>
      <c r="F13" s="156">
        <v>335.05</v>
      </c>
      <c r="G13" s="156">
        <v>352.81</v>
      </c>
      <c r="H13" s="157">
        <v>366.15</v>
      </c>
      <c r="I13" s="157">
        <v>377.18</v>
      </c>
      <c r="J13" s="157">
        <v>378.75</v>
      </c>
      <c r="K13" s="157">
        <v>381.42</v>
      </c>
    </row>
    <row r="14" spans="1:11" ht="12.75">
      <c r="A14" s="170" t="s">
        <v>127</v>
      </c>
      <c r="B14" s="156">
        <v>289.61</v>
      </c>
      <c r="C14" s="156">
        <v>300.78</v>
      </c>
      <c r="D14" s="156">
        <v>310</v>
      </c>
      <c r="E14" s="156">
        <v>324.37</v>
      </c>
      <c r="F14" s="156">
        <v>336.41</v>
      </c>
      <c r="G14" s="156">
        <v>356.8</v>
      </c>
      <c r="H14" s="157">
        <v>365.53</v>
      </c>
      <c r="I14" s="157">
        <v>373.79</v>
      </c>
      <c r="J14" s="157">
        <v>377.86</v>
      </c>
      <c r="K14" s="157">
        <v>381.17</v>
      </c>
    </row>
    <row r="15" spans="1:11" ht="12.75">
      <c r="A15" s="170" t="s">
        <v>128</v>
      </c>
      <c r="B15" s="156">
        <v>288.64</v>
      </c>
      <c r="C15" s="156">
        <v>332.2</v>
      </c>
      <c r="D15" s="156">
        <v>339.02</v>
      </c>
      <c r="E15" s="156">
        <v>356.25</v>
      </c>
      <c r="F15" s="156">
        <v>378.41</v>
      </c>
      <c r="G15" s="156">
        <v>386.08</v>
      </c>
      <c r="H15" s="157">
        <v>391.67</v>
      </c>
      <c r="I15" s="157">
        <v>401.23</v>
      </c>
      <c r="J15" s="157">
        <v>400</v>
      </c>
      <c r="K15" s="157">
        <v>403.69</v>
      </c>
    </row>
    <row r="16" spans="1:11" ht="12.75">
      <c r="A16" s="170" t="s">
        <v>129</v>
      </c>
      <c r="B16" s="156">
        <v>307.84</v>
      </c>
      <c r="C16" s="156">
        <v>335.68</v>
      </c>
      <c r="D16" s="156">
        <v>343.62</v>
      </c>
      <c r="E16" s="156">
        <v>356.68</v>
      </c>
      <c r="F16" s="156">
        <v>379.3</v>
      </c>
      <c r="G16" s="156">
        <v>394.67</v>
      </c>
      <c r="H16" s="157">
        <v>402.81</v>
      </c>
      <c r="I16" s="157">
        <v>410.45</v>
      </c>
      <c r="J16" s="157">
        <v>417.19</v>
      </c>
      <c r="K16" s="157">
        <v>422.61</v>
      </c>
    </row>
    <row r="17" spans="1:11" ht="12.75">
      <c r="A17" s="170" t="s">
        <v>130</v>
      </c>
      <c r="B17" s="156">
        <v>300.19</v>
      </c>
      <c r="C17" s="156">
        <v>297.56</v>
      </c>
      <c r="D17" s="156">
        <v>296.15</v>
      </c>
      <c r="E17" s="156">
        <v>296.52</v>
      </c>
      <c r="F17" s="156">
        <v>315.32</v>
      </c>
      <c r="G17" s="156">
        <v>325.56</v>
      </c>
      <c r="H17" s="157">
        <v>333.65</v>
      </c>
      <c r="I17" s="157">
        <v>344.36</v>
      </c>
      <c r="J17" s="157">
        <v>338.82</v>
      </c>
      <c r="K17" s="157">
        <v>339.57</v>
      </c>
    </row>
    <row r="18" spans="1:11" ht="12.75">
      <c r="A18" s="170"/>
      <c r="B18" s="156"/>
      <c r="C18" s="156"/>
      <c r="D18" s="156"/>
      <c r="E18" s="156"/>
      <c r="F18" s="156"/>
      <c r="G18" s="156"/>
      <c r="H18" s="157"/>
      <c r="I18" s="157"/>
      <c r="J18" s="157"/>
      <c r="K18" s="157"/>
    </row>
    <row r="19" spans="1:11" s="18" customFormat="1" ht="12.75">
      <c r="A19" s="169" t="s">
        <v>131</v>
      </c>
      <c r="B19" s="159">
        <v>306.1</v>
      </c>
      <c r="C19" s="159">
        <v>316.81</v>
      </c>
      <c r="D19" s="159">
        <v>329.37</v>
      </c>
      <c r="E19" s="159">
        <v>342.16</v>
      </c>
      <c r="F19" s="159">
        <v>358.74</v>
      </c>
      <c r="G19" s="159">
        <v>363.66</v>
      </c>
      <c r="H19" s="160">
        <v>373.62</v>
      </c>
      <c r="I19" s="160">
        <v>377.95</v>
      </c>
      <c r="J19" s="160">
        <v>380.58</v>
      </c>
      <c r="K19" s="160">
        <v>381.88</v>
      </c>
    </row>
    <row r="20" spans="1:11" s="18" customFormat="1" ht="12.75">
      <c r="A20" s="169"/>
      <c r="B20" s="156"/>
      <c r="C20" s="156"/>
      <c r="D20" s="156"/>
      <c r="E20" s="156"/>
      <c r="F20" s="156"/>
      <c r="G20" s="156"/>
      <c r="H20" s="157"/>
      <c r="I20" s="157"/>
      <c r="J20" s="157"/>
      <c r="K20" s="157"/>
    </row>
    <row r="21" spans="1:11" ht="12.75">
      <c r="A21" s="170" t="s">
        <v>132</v>
      </c>
      <c r="B21" s="156">
        <v>309.7</v>
      </c>
      <c r="C21" s="156">
        <v>319.56</v>
      </c>
      <c r="D21" s="156">
        <v>328.56</v>
      </c>
      <c r="E21" s="156">
        <v>338.81</v>
      </c>
      <c r="F21" s="156">
        <v>352.43</v>
      </c>
      <c r="G21" s="156">
        <v>362.91</v>
      </c>
      <c r="H21" s="157">
        <v>370.34</v>
      </c>
      <c r="I21" s="157">
        <v>374.1</v>
      </c>
      <c r="J21" s="157">
        <v>375.74</v>
      </c>
      <c r="K21" s="157">
        <v>370.34</v>
      </c>
    </row>
    <row r="22" spans="1:11" ht="12.75">
      <c r="A22" s="170" t="s">
        <v>133</v>
      </c>
      <c r="B22" s="156">
        <v>316.37</v>
      </c>
      <c r="C22" s="156">
        <v>334.83</v>
      </c>
      <c r="D22" s="156">
        <v>355.94</v>
      </c>
      <c r="E22" s="156">
        <v>364.21</v>
      </c>
      <c r="F22" s="156">
        <v>369.58</v>
      </c>
      <c r="G22" s="156">
        <v>384.03</v>
      </c>
      <c r="H22" s="157">
        <v>394.38</v>
      </c>
      <c r="I22" s="157">
        <v>394.06</v>
      </c>
      <c r="J22" s="157">
        <v>395.99</v>
      </c>
      <c r="K22" s="157">
        <v>393.26</v>
      </c>
    </row>
    <row r="23" spans="1:11" ht="12.75">
      <c r="A23" s="170" t="s">
        <v>134</v>
      </c>
      <c r="B23" s="156">
        <v>302.7</v>
      </c>
      <c r="C23" s="156">
        <v>319.12</v>
      </c>
      <c r="D23" s="156">
        <v>331.7</v>
      </c>
      <c r="E23" s="156">
        <v>345.67</v>
      </c>
      <c r="F23" s="156">
        <v>360.05</v>
      </c>
      <c r="G23" s="156">
        <v>371.57</v>
      </c>
      <c r="H23" s="157">
        <v>384.07</v>
      </c>
      <c r="I23" s="157">
        <v>388.07</v>
      </c>
      <c r="J23" s="157">
        <v>396.9</v>
      </c>
      <c r="K23" s="157">
        <v>391.99</v>
      </c>
    </row>
    <row r="24" spans="1:11" ht="12.75">
      <c r="A24" s="170" t="s">
        <v>135</v>
      </c>
      <c r="B24" s="156">
        <v>299.61</v>
      </c>
      <c r="C24" s="156">
        <v>316.28</v>
      </c>
      <c r="D24" s="156">
        <v>334.5</v>
      </c>
      <c r="E24" s="156">
        <v>348.91</v>
      </c>
      <c r="F24" s="156">
        <v>367.67</v>
      </c>
      <c r="G24" s="156">
        <v>353.95</v>
      </c>
      <c r="H24" s="157">
        <v>364.96</v>
      </c>
      <c r="I24" s="157">
        <v>373.88</v>
      </c>
      <c r="J24" s="157">
        <v>373.49</v>
      </c>
      <c r="K24" s="157">
        <v>372.95</v>
      </c>
    </row>
    <row r="25" spans="1:11" ht="12.75">
      <c r="A25" s="170" t="s">
        <v>136</v>
      </c>
      <c r="B25" s="156">
        <v>338.74</v>
      </c>
      <c r="C25" s="156">
        <v>346.77</v>
      </c>
      <c r="D25" s="156">
        <v>359.83</v>
      </c>
      <c r="E25" s="156">
        <v>391.75</v>
      </c>
      <c r="F25" s="156">
        <v>397.06</v>
      </c>
      <c r="G25" s="156">
        <v>410.26</v>
      </c>
      <c r="H25" s="157">
        <v>417.29</v>
      </c>
      <c r="I25" s="157">
        <v>414.85</v>
      </c>
      <c r="J25" s="157">
        <v>417</v>
      </c>
      <c r="K25" s="157">
        <v>423.82</v>
      </c>
    </row>
    <row r="26" spans="1:11" ht="12.75">
      <c r="A26" s="170" t="s">
        <v>137</v>
      </c>
      <c r="B26" s="156">
        <v>297.85</v>
      </c>
      <c r="C26" s="156">
        <v>308.37</v>
      </c>
      <c r="D26" s="156">
        <v>313.48</v>
      </c>
      <c r="E26" s="156">
        <v>324.72</v>
      </c>
      <c r="F26" s="156">
        <v>354.31</v>
      </c>
      <c r="G26" s="156">
        <v>354.15</v>
      </c>
      <c r="H26" s="157">
        <v>368.82</v>
      </c>
      <c r="I26" s="157">
        <v>377.03</v>
      </c>
      <c r="J26" s="157">
        <v>377.75</v>
      </c>
      <c r="K26" s="157">
        <v>393.62</v>
      </c>
    </row>
    <row r="27" spans="1:11" ht="12.75">
      <c r="A27" s="170" t="s">
        <v>138</v>
      </c>
      <c r="B27" s="156">
        <v>301.18</v>
      </c>
      <c r="C27" s="156">
        <v>311</v>
      </c>
      <c r="D27" s="156">
        <v>323.26</v>
      </c>
      <c r="E27" s="156">
        <v>338.7</v>
      </c>
      <c r="F27" s="156">
        <v>360.49</v>
      </c>
      <c r="G27" s="156">
        <v>359.45</v>
      </c>
      <c r="H27" s="157">
        <v>372.67</v>
      </c>
      <c r="I27" s="157">
        <v>366.91</v>
      </c>
      <c r="J27" s="157">
        <v>368.09</v>
      </c>
      <c r="K27" s="157">
        <v>365.66</v>
      </c>
    </row>
    <row r="28" spans="1:11" ht="12.75">
      <c r="A28" s="170" t="s">
        <v>139</v>
      </c>
      <c r="B28" s="156">
        <v>292.35</v>
      </c>
      <c r="C28" s="156">
        <v>298.86</v>
      </c>
      <c r="D28" s="156">
        <v>317.02</v>
      </c>
      <c r="E28" s="156">
        <v>331.03</v>
      </c>
      <c r="F28" s="156">
        <v>344.3</v>
      </c>
      <c r="G28" s="156">
        <v>352.93</v>
      </c>
      <c r="H28" s="157">
        <v>363.93</v>
      </c>
      <c r="I28" s="157">
        <v>376.06</v>
      </c>
      <c r="J28" s="157">
        <v>379.15</v>
      </c>
      <c r="K28" s="157">
        <v>379.48</v>
      </c>
    </row>
    <row r="29" spans="1:11" ht="12.75">
      <c r="A29" s="170" t="s">
        <v>140</v>
      </c>
      <c r="B29" s="156">
        <v>322.05</v>
      </c>
      <c r="C29" s="156">
        <v>326.31</v>
      </c>
      <c r="D29" s="156">
        <v>339.01</v>
      </c>
      <c r="E29" s="156">
        <v>350.67</v>
      </c>
      <c r="F29" s="156">
        <v>365.1</v>
      </c>
      <c r="G29" s="156">
        <v>365.4</v>
      </c>
      <c r="H29" s="157">
        <v>369.58</v>
      </c>
      <c r="I29" s="157">
        <v>363.53</v>
      </c>
      <c r="J29" s="157">
        <v>366.22</v>
      </c>
      <c r="K29" s="157">
        <v>363.75</v>
      </c>
    </row>
    <row r="30" spans="1:11" ht="12.75">
      <c r="A30" s="170" t="s">
        <v>141</v>
      </c>
      <c r="B30" s="156">
        <v>331.4</v>
      </c>
      <c r="C30" s="156">
        <v>336.47</v>
      </c>
      <c r="D30" s="156">
        <v>341.4</v>
      </c>
      <c r="E30" s="156">
        <v>353.72</v>
      </c>
      <c r="F30" s="156">
        <v>368.24</v>
      </c>
      <c r="G30" s="156">
        <v>373.16</v>
      </c>
      <c r="H30" s="157">
        <v>372.35</v>
      </c>
      <c r="I30" s="157">
        <v>380.59</v>
      </c>
      <c r="J30" s="157">
        <v>382.87</v>
      </c>
      <c r="K30" s="157">
        <v>386.54</v>
      </c>
    </row>
    <row r="31" spans="1:11" ht="12.75">
      <c r="A31" s="170" t="s">
        <v>142</v>
      </c>
      <c r="B31" s="156">
        <v>295.72</v>
      </c>
      <c r="C31" s="156">
        <v>318.6</v>
      </c>
      <c r="D31" s="156">
        <v>342.96</v>
      </c>
      <c r="E31" s="156">
        <v>332.68</v>
      </c>
      <c r="F31" s="156">
        <v>345.14</v>
      </c>
      <c r="G31" s="156">
        <v>359.22</v>
      </c>
      <c r="H31" s="157">
        <v>370.19</v>
      </c>
      <c r="I31" s="157">
        <v>375.33</v>
      </c>
      <c r="J31" s="157">
        <v>376.81</v>
      </c>
      <c r="K31" s="157">
        <v>369.73</v>
      </c>
    </row>
    <row r="32" spans="1:11" ht="13.5" thickBot="1">
      <c r="A32" s="171" t="s">
        <v>143</v>
      </c>
      <c r="B32" s="162">
        <v>290.81</v>
      </c>
      <c r="C32" s="162">
        <v>301.48</v>
      </c>
      <c r="D32" s="162">
        <v>309.93</v>
      </c>
      <c r="E32" s="162">
        <v>323.3</v>
      </c>
      <c r="F32" s="162">
        <v>333.47</v>
      </c>
      <c r="G32" s="162">
        <v>347.5</v>
      </c>
      <c r="H32" s="163">
        <v>357.75</v>
      </c>
      <c r="I32" s="163">
        <v>369.07</v>
      </c>
      <c r="J32" s="163">
        <v>370.55</v>
      </c>
      <c r="K32" s="163">
        <v>371.78</v>
      </c>
    </row>
    <row r="33" spans="1:9" ht="12.75">
      <c r="A33" s="15"/>
      <c r="B33" s="15"/>
      <c r="C33" s="15"/>
      <c r="D33" s="15"/>
      <c r="I33"/>
    </row>
    <row r="34" ht="12.75">
      <c r="I34"/>
    </row>
    <row r="35" ht="12.75">
      <c r="I35"/>
    </row>
    <row r="36" ht="12.75">
      <c r="I36"/>
    </row>
  </sheetData>
  <mergeCells count="4">
    <mergeCell ref="A5:A6"/>
    <mergeCell ref="B5:J5"/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headerFooter alignWithMargins="0">
    <oddFooter>&amp;C&amp;A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68" transitionEvaluation="1">
    <pageSetUpPr fitToPage="1"/>
  </sheetPr>
  <dimension ref="A1:O28"/>
  <sheetViews>
    <sheetView showGridLines="0" view="pageBreakPreview" zoomScale="75" zoomScaleNormal="75" zoomScaleSheetLayoutView="75" workbookViewId="0" topLeftCell="A1">
      <selection activeCell="B19" sqref="B19"/>
    </sheetView>
  </sheetViews>
  <sheetFormatPr defaultColWidth="12.57421875" defaultRowHeight="12.75"/>
  <cols>
    <col min="1" max="1" width="44.7109375" style="100" customWidth="1"/>
    <col min="2" max="8" width="7.7109375" style="100" customWidth="1"/>
    <col min="9" max="10" width="7.7109375" style="101" customWidth="1"/>
    <col min="11" max="14" width="7.7109375" style="100" customWidth="1"/>
    <col min="15" max="15" width="9.00390625" style="100" bestFit="1" customWidth="1"/>
    <col min="16" max="16384" width="19.140625" style="100" customWidth="1"/>
  </cols>
  <sheetData>
    <row r="1" spans="1:15" s="98" customFormat="1" ht="18">
      <c r="A1" s="948" t="s">
        <v>535</v>
      </c>
      <c r="B1" s="948"/>
      <c r="C1" s="948"/>
      <c r="D1" s="948"/>
      <c r="E1" s="948"/>
      <c r="F1" s="948"/>
      <c r="G1" s="948"/>
      <c r="H1" s="948"/>
      <c r="I1" s="948"/>
      <c r="J1" s="948"/>
      <c r="K1" s="948"/>
      <c r="L1" s="948"/>
      <c r="M1" s="948"/>
      <c r="N1" s="948"/>
      <c r="O1" s="948"/>
    </row>
    <row r="2" spans="1:7" ht="12.75">
      <c r="A2" s="99"/>
      <c r="B2" s="99"/>
      <c r="C2" s="99"/>
      <c r="D2" s="99"/>
      <c r="E2" s="99"/>
      <c r="F2" s="99"/>
      <c r="G2" s="99"/>
    </row>
    <row r="3" spans="1:15" ht="15" customHeight="1">
      <c r="A3" s="950" t="s">
        <v>36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</row>
    <row r="4" spans="1:15" ht="15" customHeight="1">
      <c r="A4" s="950" t="s">
        <v>428</v>
      </c>
      <c r="B4" s="950"/>
      <c r="C4" s="950"/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</row>
    <row r="5" spans="1:14" ht="14.25" customHeight="1" thickBot="1">
      <c r="A5" s="332"/>
      <c r="B5" s="333"/>
      <c r="C5" s="333"/>
      <c r="D5" s="333"/>
      <c r="E5" s="333"/>
      <c r="F5" s="333"/>
      <c r="G5" s="333"/>
      <c r="H5" s="333"/>
      <c r="K5" s="101"/>
      <c r="L5" s="101"/>
      <c r="M5" s="101"/>
      <c r="N5" s="101"/>
    </row>
    <row r="6" spans="1:15" ht="24.75" customHeight="1">
      <c r="A6" s="634"/>
      <c r="B6" s="841" t="s">
        <v>429</v>
      </c>
      <c r="C6" s="842"/>
      <c r="D6" s="842"/>
      <c r="E6" s="842"/>
      <c r="F6" s="842"/>
      <c r="G6" s="842"/>
      <c r="H6" s="949"/>
      <c r="I6" s="841" t="s">
        <v>430</v>
      </c>
      <c r="J6" s="842"/>
      <c r="K6" s="842"/>
      <c r="L6" s="842"/>
      <c r="M6" s="842"/>
      <c r="N6" s="842"/>
      <c r="O6" s="842"/>
    </row>
    <row r="7" spans="1:15" ht="24.75" customHeight="1" thickBot="1">
      <c r="A7" s="635"/>
      <c r="B7" s="636">
        <v>1995</v>
      </c>
      <c r="C7" s="636">
        <v>1996</v>
      </c>
      <c r="D7" s="636">
        <v>1997</v>
      </c>
      <c r="E7" s="636">
        <v>1998</v>
      </c>
      <c r="F7" s="636">
        <v>1999</v>
      </c>
      <c r="G7" s="636">
        <v>2000</v>
      </c>
      <c r="H7" s="636">
        <v>2001</v>
      </c>
      <c r="I7" s="636">
        <v>2002</v>
      </c>
      <c r="J7" s="636">
        <v>2003</v>
      </c>
      <c r="K7" s="636">
        <v>2004</v>
      </c>
      <c r="L7" s="636">
        <v>2005</v>
      </c>
      <c r="M7" s="636" t="s">
        <v>431</v>
      </c>
      <c r="N7" s="637" t="s">
        <v>432</v>
      </c>
      <c r="O7" s="637" t="s">
        <v>629</v>
      </c>
    </row>
    <row r="8" spans="1:15" ht="21" customHeight="1">
      <c r="A8" s="335" t="s">
        <v>433</v>
      </c>
      <c r="B8" s="336">
        <v>147.3</v>
      </c>
      <c r="C8" s="336">
        <v>165.1</v>
      </c>
      <c r="D8" s="336">
        <v>168</v>
      </c>
      <c r="E8" s="336">
        <v>161.7</v>
      </c>
      <c r="F8" s="336">
        <v>167.9</v>
      </c>
      <c r="G8" s="336">
        <v>180.06666666666666</v>
      </c>
      <c r="H8" s="336">
        <f>5318/28.8</f>
        <v>184.65277777777777</v>
      </c>
      <c r="I8" s="336">
        <v>1143.1</v>
      </c>
      <c r="J8" s="336">
        <v>1126.7</v>
      </c>
      <c r="K8" s="336">
        <v>1413.4375</v>
      </c>
      <c r="L8" s="336">
        <f>(19825+11631+585)/25.3</f>
        <v>1266.4426877470355</v>
      </c>
      <c r="M8" s="336">
        <f>(20337+11088+907)/25.7</f>
        <v>1258.0544747081713</v>
      </c>
      <c r="N8" s="337">
        <f>(24713+11208+500)/25.9</f>
        <v>1406.2162162162163</v>
      </c>
      <c r="O8" s="337">
        <f>(45083+19362+563)/45.2</f>
        <v>1438.230088495575</v>
      </c>
    </row>
    <row r="9" spans="1:15" ht="12.75">
      <c r="A9" s="338"/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40"/>
      <c r="O9" s="340"/>
    </row>
    <row r="10" spans="1:15" ht="12.75">
      <c r="A10" s="338" t="s">
        <v>434</v>
      </c>
      <c r="B10" s="339">
        <v>61.8</v>
      </c>
      <c r="C10" s="339">
        <v>65.5</v>
      </c>
      <c r="D10" s="339">
        <v>69.9</v>
      </c>
      <c r="E10" s="339">
        <v>59.3</v>
      </c>
      <c r="F10" s="339">
        <v>65.3</v>
      </c>
      <c r="G10" s="339">
        <v>66.87</v>
      </c>
      <c r="H10" s="339">
        <f>2038/28.8</f>
        <v>70.76388888888889</v>
      </c>
      <c r="I10" s="339">
        <v>447.3</v>
      </c>
      <c r="J10" s="339">
        <v>464.3</v>
      </c>
      <c r="K10" s="339">
        <v>597.578125</v>
      </c>
      <c r="L10" s="339">
        <f>L8-L12</f>
        <v>574.0711462450593</v>
      </c>
      <c r="M10" s="339">
        <f>M8-M12</f>
        <v>567.15953307393</v>
      </c>
      <c r="N10" s="340">
        <f>N8-N12</f>
        <v>587.953667953668</v>
      </c>
      <c r="O10" s="340">
        <f>O8-O12</f>
        <v>660.5973451327433</v>
      </c>
    </row>
    <row r="11" spans="1:15" ht="12.75">
      <c r="A11" s="338"/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40"/>
      <c r="O11" s="340"/>
    </row>
    <row r="12" spans="1:15" ht="12.75">
      <c r="A12" s="338" t="s">
        <v>435</v>
      </c>
      <c r="B12" s="339">
        <v>85.5</v>
      </c>
      <c r="C12" s="339">
        <v>99.6</v>
      </c>
      <c r="D12" s="339">
        <v>96.7</v>
      </c>
      <c r="E12" s="339">
        <v>96.2</v>
      </c>
      <c r="F12" s="339">
        <v>99.1</v>
      </c>
      <c r="G12" s="339">
        <v>107.5</v>
      </c>
      <c r="H12" s="339">
        <f>3106/28.8</f>
        <v>107.84722222222221</v>
      </c>
      <c r="I12" s="339">
        <v>655.8</v>
      </c>
      <c r="J12" s="339">
        <v>662.4</v>
      </c>
      <c r="K12" s="339">
        <v>815.859375</v>
      </c>
      <c r="L12" s="339">
        <f>17517/25.3</f>
        <v>692.3715415019763</v>
      </c>
      <c r="M12" s="339">
        <f>17756/25.7</f>
        <v>690.8949416342413</v>
      </c>
      <c r="N12" s="340">
        <f>21193/25.9</f>
        <v>818.2625482625483</v>
      </c>
      <c r="O12" s="340">
        <f>35149/45.2</f>
        <v>777.6327433628318</v>
      </c>
    </row>
    <row r="13" spans="1:15" ht="12.75">
      <c r="A13" s="338"/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40"/>
      <c r="O13" s="340"/>
    </row>
    <row r="14" spans="1:15" ht="12.75">
      <c r="A14" s="338" t="s">
        <v>436</v>
      </c>
      <c r="B14" s="339">
        <v>25.8</v>
      </c>
      <c r="C14" s="339">
        <v>27.9</v>
      </c>
      <c r="D14" s="339">
        <v>30.6</v>
      </c>
      <c r="E14" s="339">
        <v>29.7</v>
      </c>
      <c r="F14" s="339">
        <v>30.6</v>
      </c>
      <c r="G14" s="339">
        <v>33.46666666666667</v>
      </c>
      <c r="H14" s="339">
        <f>1056/28.8</f>
        <v>36.666666666666664</v>
      </c>
      <c r="I14" s="339">
        <v>218.9</v>
      </c>
      <c r="J14" s="339">
        <v>219.3</v>
      </c>
      <c r="K14" s="339">
        <v>234.1015625</v>
      </c>
      <c r="L14" s="339">
        <f>(6102+2272)/25.3</f>
        <v>330.9881422924901</v>
      </c>
      <c r="M14" s="339">
        <f>(6517+594)/25.7</f>
        <v>276.69260700389106</v>
      </c>
      <c r="N14" s="340">
        <f>(5401+588)/25.9</f>
        <v>231.23552123552125</v>
      </c>
      <c r="O14" s="340">
        <f>(10569+1053)/45.2</f>
        <v>257.1238938053097</v>
      </c>
    </row>
    <row r="15" spans="1:15" ht="12.75">
      <c r="A15" s="338"/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40"/>
      <c r="O15" s="340"/>
    </row>
    <row r="16" spans="1:15" ht="12.75">
      <c r="A16" s="338" t="s">
        <v>437</v>
      </c>
      <c r="B16" s="339">
        <v>111.3</v>
      </c>
      <c r="C16" s="339">
        <v>127.5</v>
      </c>
      <c r="D16" s="339">
        <v>127.3</v>
      </c>
      <c r="E16" s="339">
        <v>126.4</v>
      </c>
      <c r="F16" s="339">
        <v>130.6</v>
      </c>
      <c r="G16" s="339">
        <v>140.96666666666667</v>
      </c>
      <c r="H16" s="339">
        <f>4167/28.8</f>
        <v>144.6875</v>
      </c>
      <c r="I16" s="339">
        <v>876.9</v>
      </c>
      <c r="J16" s="339">
        <v>881.7</v>
      </c>
      <c r="K16" s="339">
        <v>1064.0625</v>
      </c>
      <c r="L16" s="339">
        <f>23874/25.3</f>
        <v>943.6363636363636</v>
      </c>
      <c r="M16" s="339">
        <f>24347/25.7</f>
        <v>947.3540856031128</v>
      </c>
      <c r="N16" s="340">
        <f>26720/25.9</f>
        <v>1031.6602316602318</v>
      </c>
      <c r="O16" s="340">
        <f>45718/45.2</f>
        <v>1011.4601769911504</v>
      </c>
    </row>
    <row r="17" spans="1:15" ht="12.75">
      <c r="A17" s="338"/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40"/>
      <c r="O17" s="340"/>
    </row>
    <row r="18" spans="1:15" ht="15.75" customHeight="1">
      <c r="A18" s="338" t="s">
        <v>438</v>
      </c>
      <c r="B18" s="339">
        <v>13.8</v>
      </c>
      <c r="C18" s="339">
        <v>12</v>
      </c>
      <c r="D18" s="339">
        <v>11.1</v>
      </c>
      <c r="E18" s="339">
        <v>11.1</v>
      </c>
      <c r="F18" s="339">
        <v>12.2</v>
      </c>
      <c r="G18" s="339">
        <v>11.666666666666666</v>
      </c>
      <c r="H18" s="339">
        <f>339/28.8</f>
        <v>11.770833333333334</v>
      </c>
      <c r="I18" s="339">
        <v>72.4</v>
      </c>
      <c r="J18" s="339">
        <v>65.6</v>
      </c>
      <c r="K18" s="339">
        <v>74.375</v>
      </c>
      <c r="L18" s="339">
        <f>1773/25.3</f>
        <v>70.0790513833992</v>
      </c>
      <c r="M18" s="339">
        <f>2267/25.7</f>
        <v>88.21011673151752</v>
      </c>
      <c r="N18" s="340">
        <f>2162/25.9</f>
        <v>83.47490347490348</v>
      </c>
      <c r="O18" s="340">
        <f>3340/45.2</f>
        <v>73.8938053097345</v>
      </c>
    </row>
    <row r="19" spans="1:15" ht="15.75" customHeight="1">
      <c r="A19" s="338"/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40"/>
      <c r="O19" s="340"/>
    </row>
    <row r="20" spans="1:15" ht="15.75" customHeight="1">
      <c r="A20" s="338" t="s">
        <v>439</v>
      </c>
      <c r="B20" s="339">
        <v>97.5</v>
      </c>
      <c r="C20" s="339">
        <v>115.5</v>
      </c>
      <c r="D20" s="339">
        <v>116.1</v>
      </c>
      <c r="E20" s="339">
        <v>115.3</v>
      </c>
      <c r="F20" s="339">
        <v>118.4</v>
      </c>
      <c r="G20" s="339">
        <v>129.3</v>
      </c>
      <c r="H20" s="339">
        <f>3828/28.8</f>
        <v>132.91666666666666</v>
      </c>
      <c r="I20" s="339">
        <v>804.5</v>
      </c>
      <c r="J20" s="339">
        <v>816.1</v>
      </c>
      <c r="K20" s="339">
        <v>989.6875</v>
      </c>
      <c r="L20" s="339">
        <f>22101/25.3</f>
        <v>873.5573122529644</v>
      </c>
      <c r="M20" s="339">
        <f>22080/25.7</f>
        <v>859.1439688715953</v>
      </c>
      <c r="N20" s="340">
        <f>24558/25.9</f>
        <v>948.1853281853282</v>
      </c>
      <c r="O20" s="340">
        <f>42378/45.2</f>
        <v>937.5663716814158</v>
      </c>
    </row>
    <row r="21" spans="1:15" ht="15.75" customHeight="1">
      <c r="A21" s="338"/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40"/>
      <c r="O21" s="340"/>
    </row>
    <row r="22" spans="1:15" ht="12.75">
      <c r="A22" s="338" t="s">
        <v>440</v>
      </c>
      <c r="B22" s="339">
        <v>12.7</v>
      </c>
      <c r="C22" s="339">
        <v>17.4</v>
      </c>
      <c r="D22" s="339">
        <v>18.8</v>
      </c>
      <c r="E22" s="339">
        <v>17.8</v>
      </c>
      <c r="F22" s="339">
        <v>20.3</v>
      </c>
      <c r="G22" s="339">
        <v>18.366666666666667</v>
      </c>
      <c r="H22" s="339">
        <f>(456+122+47)/28.8</f>
        <v>21.70138888888889</v>
      </c>
      <c r="I22" s="339">
        <v>139.6</v>
      </c>
      <c r="J22" s="339">
        <v>124.5</v>
      </c>
      <c r="K22" s="339">
        <v>161.40625</v>
      </c>
      <c r="L22" s="339">
        <f>(2713+861+168)/25.3</f>
        <v>147.90513833992094</v>
      </c>
      <c r="M22" s="339">
        <f>(2383+953+178)/25.7</f>
        <v>136.73151750972764</v>
      </c>
      <c r="N22" s="340">
        <f>(2782+939+177)/25.9</f>
        <v>150.5019305019305</v>
      </c>
      <c r="O22" s="340">
        <f>(6830+2312+376)/45.2</f>
        <v>210.57522123893804</v>
      </c>
    </row>
    <row r="23" spans="1:15" ht="12.75">
      <c r="A23" s="338"/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40"/>
      <c r="O23" s="340"/>
    </row>
    <row r="24" spans="1:15" ht="13.5" thickBot="1">
      <c r="A24" s="334" t="s">
        <v>441</v>
      </c>
      <c r="B24" s="341">
        <v>84.8</v>
      </c>
      <c r="C24" s="341">
        <v>98.1</v>
      </c>
      <c r="D24" s="341">
        <v>97.2</v>
      </c>
      <c r="E24" s="341">
        <v>97.5</v>
      </c>
      <c r="F24" s="341">
        <v>95.1</v>
      </c>
      <c r="G24" s="341">
        <v>110.93333333333334</v>
      </c>
      <c r="H24" s="341">
        <f>3203/28.8</f>
        <v>111.21527777777777</v>
      </c>
      <c r="I24" s="341">
        <v>665</v>
      </c>
      <c r="J24" s="341">
        <v>691.6</v>
      </c>
      <c r="K24" s="341">
        <v>828.28125</v>
      </c>
      <c r="L24" s="341">
        <f>18359/25.3</f>
        <v>725.6521739130435</v>
      </c>
      <c r="M24" s="341">
        <f>18566/25.7</f>
        <v>722.4124513618677</v>
      </c>
      <c r="N24" s="342">
        <f>20660/25.9</f>
        <v>797.6833976833977</v>
      </c>
      <c r="O24" s="342">
        <f>32860/45.2</f>
        <v>726.9911504424779</v>
      </c>
    </row>
    <row r="25" spans="1:14" ht="12.75">
      <c r="A25" s="343" t="s">
        <v>630</v>
      </c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</row>
    <row r="26" ht="12.75">
      <c r="A26" s="100" t="s">
        <v>442</v>
      </c>
    </row>
    <row r="27" ht="12.75">
      <c r="A27" s="100" t="s">
        <v>631</v>
      </c>
    </row>
    <row r="28" ht="12.75">
      <c r="A28" s="100" t="s">
        <v>632</v>
      </c>
    </row>
  </sheetData>
  <mergeCells count="5">
    <mergeCell ref="A1:O1"/>
    <mergeCell ref="B6:H6"/>
    <mergeCell ref="I6:O6"/>
    <mergeCell ref="A3:O3"/>
    <mergeCell ref="A4:O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0" r:id="rId2"/>
  <headerFooter alignWithMargins="0">
    <oddFooter>&amp;C&amp;A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69" transitionEvaluation="1">
    <pageSetUpPr fitToPage="1"/>
  </sheetPr>
  <dimension ref="A1:N80"/>
  <sheetViews>
    <sheetView showGridLines="0" view="pageBreakPreview" zoomScale="75" zoomScaleNormal="75" zoomScaleSheetLayoutView="75" workbookViewId="0" topLeftCell="A1">
      <selection activeCell="A3" sqref="A3:J3"/>
    </sheetView>
  </sheetViews>
  <sheetFormatPr defaultColWidth="12.57421875" defaultRowHeight="12.75"/>
  <cols>
    <col min="1" max="1" width="40.7109375" style="107" customWidth="1"/>
    <col min="2" max="2" width="15.28125" style="106" bestFit="1" customWidth="1"/>
    <col min="3" max="3" width="9.7109375" style="106" bestFit="1" customWidth="1"/>
    <col min="4" max="4" width="10.00390625" style="106" bestFit="1" customWidth="1"/>
    <col min="5" max="6" width="8.57421875" style="106" bestFit="1" customWidth="1"/>
    <col min="7" max="7" width="9.00390625" style="106" bestFit="1" customWidth="1"/>
    <col min="8" max="8" width="8.57421875" style="106" bestFit="1" customWidth="1"/>
    <col min="9" max="9" width="9.28125" style="106" bestFit="1" customWidth="1"/>
    <col min="10" max="10" width="10.57421875" style="110" bestFit="1" customWidth="1"/>
    <col min="11" max="11" width="7.28125" style="106" customWidth="1"/>
    <col min="12" max="14" width="19.140625" style="106" customWidth="1"/>
    <col min="15" max="16384" width="19.140625" style="107" customWidth="1"/>
  </cols>
  <sheetData>
    <row r="1" spans="1:14" s="102" customFormat="1" ht="18">
      <c r="A1" s="948" t="s">
        <v>535</v>
      </c>
      <c r="B1" s="948"/>
      <c r="C1" s="948"/>
      <c r="D1" s="948"/>
      <c r="E1" s="948"/>
      <c r="F1" s="948"/>
      <c r="G1" s="948"/>
      <c r="H1" s="948"/>
      <c r="I1" s="948"/>
      <c r="J1" s="948"/>
      <c r="K1" s="571"/>
      <c r="L1" s="571"/>
      <c r="M1" s="571"/>
      <c r="N1" s="571"/>
    </row>
    <row r="2" spans="2:14" s="103" customFormat="1" ht="12.75">
      <c r="B2" s="104"/>
      <c r="C2" s="104"/>
      <c r="D2" s="104"/>
      <c r="E2" s="104"/>
      <c r="F2" s="104"/>
      <c r="G2" s="104"/>
      <c r="H2" s="104"/>
      <c r="I2" s="104"/>
      <c r="J2" s="105"/>
      <c r="K2" s="104"/>
      <c r="L2" s="104"/>
      <c r="M2" s="104"/>
      <c r="N2" s="104"/>
    </row>
    <row r="3" spans="1:11" ht="23.25" customHeight="1">
      <c r="A3" s="951" t="s">
        <v>756</v>
      </c>
      <c r="B3" s="951"/>
      <c r="C3" s="951"/>
      <c r="D3" s="951"/>
      <c r="E3" s="951"/>
      <c r="F3" s="951"/>
      <c r="G3" s="951"/>
      <c r="H3" s="951"/>
      <c r="I3" s="951"/>
      <c r="J3" s="951"/>
      <c r="K3" s="572"/>
    </row>
    <row r="4" spans="1:14" s="109" customFormat="1" ht="14.25" customHeight="1" thickBot="1">
      <c r="A4" s="573"/>
      <c r="B4" s="574"/>
      <c r="C4" s="574"/>
      <c r="D4" s="574"/>
      <c r="E4" s="574"/>
      <c r="F4" s="574"/>
      <c r="G4" s="574"/>
      <c r="H4" s="574"/>
      <c r="I4" s="574"/>
      <c r="J4" s="574"/>
      <c r="K4" s="108"/>
      <c r="L4" s="108"/>
      <c r="M4" s="108"/>
      <c r="N4" s="108"/>
    </row>
    <row r="5" spans="1:14" s="109" customFormat="1" ht="12.75">
      <c r="A5" s="638"/>
      <c r="B5" s="639" t="s">
        <v>757</v>
      </c>
      <c r="C5" s="639" t="s">
        <v>758</v>
      </c>
      <c r="D5" s="639" t="s">
        <v>759</v>
      </c>
      <c r="E5" s="639"/>
      <c r="F5" s="639"/>
      <c r="G5" s="639" t="s">
        <v>760</v>
      </c>
      <c r="H5" s="639" t="s">
        <v>761</v>
      </c>
      <c r="I5" s="639" t="s">
        <v>761</v>
      </c>
      <c r="J5" s="640" t="s">
        <v>443</v>
      </c>
      <c r="K5" s="108"/>
      <c r="L5" s="108"/>
      <c r="M5" s="108"/>
      <c r="N5" s="108"/>
    </row>
    <row r="6" spans="1:14" s="109" customFormat="1" ht="12.75">
      <c r="A6" s="641"/>
      <c r="B6" s="642" t="s">
        <v>762</v>
      </c>
      <c r="C6" s="642" t="s">
        <v>763</v>
      </c>
      <c r="D6" s="642" t="s">
        <v>764</v>
      </c>
      <c r="E6" s="642" t="s">
        <v>444</v>
      </c>
      <c r="F6" s="642" t="s">
        <v>445</v>
      </c>
      <c r="G6" s="642" t="s">
        <v>446</v>
      </c>
      <c r="H6" s="642" t="s">
        <v>765</v>
      </c>
      <c r="I6" s="642" t="s">
        <v>766</v>
      </c>
      <c r="J6" s="643" t="s">
        <v>767</v>
      </c>
      <c r="K6" s="108"/>
      <c r="L6" s="108"/>
      <c r="M6" s="108"/>
      <c r="N6" s="108"/>
    </row>
    <row r="7" spans="1:14" s="109" customFormat="1" ht="13.5" thickBot="1">
      <c r="A7" s="644"/>
      <c r="B7" s="645" t="s">
        <v>768</v>
      </c>
      <c r="C7" s="645" t="s">
        <v>769</v>
      </c>
      <c r="D7" s="645" t="s">
        <v>770</v>
      </c>
      <c r="E7" s="645"/>
      <c r="F7" s="645"/>
      <c r="G7" s="645" t="s">
        <v>771</v>
      </c>
      <c r="H7" s="645" t="s">
        <v>772</v>
      </c>
      <c r="I7" s="645" t="s">
        <v>773</v>
      </c>
      <c r="J7" s="646" t="s">
        <v>774</v>
      </c>
      <c r="K7" s="108"/>
      <c r="L7" s="108"/>
      <c r="M7" s="108"/>
      <c r="N7" s="108"/>
    </row>
    <row r="8" spans="1:10" ht="18" customHeight="1">
      <c r="A8" s="575" t="s">
        <v>775</v>
      </c>
      <c r="B8" s="244">
        <v>1315</v>
      </c>
      <c r="C8" s="244">
        <v>112</v>
      </c>
      <c r="D8" s="244">
        <v>186</v>
      </c>
      <c r="E8" s="244">
        <v>10</v>
      </c>
      <c r="F8" s="244">
        <v>153</v>
      </c>
      <c r="G8" s="244">
        <v>259</v>
      </c>
      <c r="H8" s="244">
        <v>398</v>
      </c>
      <c r="I8" s="244">
        <v>412</v>
      </c>
      <c r="J8" s="345">
        <v>15</v>
      </c>
    </row>
    <row r="9" spans="1:10" ht="12.75">
      <c r="A9" s="576" t="s">
        <v>776</v>
      </c>
      <c r="B9" s="221">
        <v>102305</v>
      </c>
      <c r="C9" s="221">
        <v>2154</v>
      </c>
      <c r="D9" s="221">
        <v>4879</v>
      </c>
      <c r="E9" s="221">
        <v>1875</v>
      </c>
      <c r="F9" s="221">
        <v>3777</v>
      </c>
      <c r="G9" s="221">
        <v>13777</v>
      </c>
      <c r="H9" s="221">
        <v>12525</v>
      </c>
      <c r="I9" s="221">
        <v>20236</v>
      </c>
      <c r="J9" s="271">
        <v>342</v>
      </c>
    </row>
    <row r="10" spans="1:10" ht="12.75">
      <c r="A10" s="576"/>
      <c r="B10" s="221"/>
      <c r="C10" s="221"/>
      <c r="D10" s="221"/>
      <c r="E10" s="221"/>
      <c r="F10" s="221"/>
      <c r="G10" s="221"/>
      <c r="H10" s="221"/>
      <c r="I10" s="221"/>
      <c r="J10" s="271"/>
    </row>
    <row r="11" spans="1:10" ht="12.75">
      <c r="A11" s="577" t="s">
        <v>777</v>
      </c>
      <c r="B11" s="221"/>
      <c r="C11" s="221"/>
      <c r="D11" s="221"/>
      <c r="E11" s="221"/>
      <c r="F11" s="221"/>
      <c r="G11" s="221"/>
      <c r="H11" s="221"/>
      <c r="I11" s="221"/>
      <c r="J11" s="271"/>
    </row>
    <row r="12" spans="1:10" ht="12.75">
      <c r="A12" s="576" t="s">
        <v>778</v>
      </c>
      <c r="B12" s="156">
        <v>57.4</v>
      </c>
      <c r="C12" s="156">
        <v>17</v>
      </c>
      <c r="D12" s="156">
        <v>50.2</v>
      </c>
      <c r="E12" s="156">
        <v>10</v>
      </c>
      <c r="F12" s="156">
        <v>15.3</v>
      </c>
      <c r="G12" s="156">
        <v>40.6</v>
      </c>
      <c r="H12" s="156">
        <v>7.6</v>
      </c>
      <c r="I12" s="156">
        <v>1.7</v>
      </c>
      <c r="J12" s="157">
        <v>3.2</v>
      </c>
    </row>
    <row r="13" spans="1:10" ht="12.75">
      <c r="A13" s="576" t="s">
        <v>779</v>
      </c>
      <c r="B13" s="156">
        <v>35.6</v>
      </c>
      <c r="C13" s="156">
        <v>11.2</v>
      </c>
      <c r="D13" s="156">
        <v>28.1</v>
      </c>
      <c r="E13" s="156">
        <v>3.8</v>
      </c>
      <c r="F13" s="156">
        <v>8.4</v>
      </c>
      <c r="G13" s="156">
        <v>24.9</v>
      </c>
      <c r="H13" s="156">
        <v>6.1</v>
      </c>
      <c r="I13" s="156">
        <v>1.6</v>
      </c>
      <c r="J13" s="157">
        <v>2.8</v>
      </c>
    </row>
    <row r="14" spans="1:10" ht="12.75">
      <c r="A14" s="576" t="s">
        <v>780</v>
      </c>
      <c r="B14" s="156">
        <v>6.8</v>
      </c>
      <c r="C14" s="156">
        <v>7.9</v>
      </c>
      <c r="D14" s="156">
        <v>13.8</v>
      </c>
      <c r="E14" s="156">
        <v>8.1</v>
      </c>
      <c r="F14" s="156">
        <v>10.8</v>
      </c>
      <c r="G14" s="156">
        <v>11.8</v>
      </c>
      <c r="H14" s="156">
        <v>2.8</v>
      </c>
      <c r="I14" s="156">
        <v>0.7</v>
      </c>
      <c r="J14" s="157">
        <v>1.1</v>
      </c>
    </row>
    <row r="15" spans="1:10" ht="12.75">
      <c r="A15" s="576" t="s">
        <v>781</v>
      </c>
      <c r="B15" s="156">
        <v>0.7</v>
      </c>
      <c r="C15" s="156" t="s">
        <v>782</v>
      </c>
      <c r="D15" s="156" t="s">
        <v>782</v>
      </c>
      <c r="E15" s="156">
        <v>0</v>
      </c>
      <c r="F15" s="156" t="s">
        <v>782</v>
      </c>
      <c r="G15" s="156">
        <v>2</v>
      </c>
      <c r="H15" s="156">
        <v>0.2</v>
      </c>
      <c r="I15" s="156" t="s">
        <v>782</v>
      </c>
      <c r="J15" s="157" t="s">
        <v>782</v>
      </c>
    </row>
    <row r="16" spans="1:10" ht="12.75">
      <c r="A16" s="576" t="s">
        <v>447</v>
      </c>
      <c r="B16" s="156">
        <v>0.8</v>
      </c>
      <c r="C16" s="156">
        <v>1</v>
      </c>
      <c r="D16" s="156">
        <v>0.9</v>
      </c>
      <c r="E16" s="156">
        <v>1</v>
      </c>
      <c r="F16" s="156">
        <v>0.8</v>
      </c>
      <c r="G16" s="156">
        <v>1.1</v>
      </c>
      <c r="H16" s="156">
        <v>1.2</v>
      </c>
      <c r="I16" s="156">
        <v>2.4</v>
      </c>
      <c r="J16" s="157">
        <v>2.9</v>
      </c>
    </row>
    <row r="17" spans="1:10" ht="12.75">
      <c r="A17" s="576" t="s">
        <v>783</v>
      </c>
      <c r="B17" s="156" t="s">
        <v>782</v>
      </c>
      <c r="C17" s="156">
        <v>0.2</v>
      </c>
      <c r="D17" s="156">
        <v>0.1</v>
      </c>
      <c r="E17" s="156">
        <v>0.1</v>
      </c>
      <c r="F17" s="156">
        <v>0.1</v>
      </c>
      <c r="G17" s="156">
        <v>0.3</v>
      </c>
      <c r="H17" s="156">
        <v>0.4</v>
      </c>
      <c r="I17" s="156">
        <v>1.1</v>
      </c>
      <c r="J17" s="157">
        <v>0.9</v>
      </c>
    </row>
    <row r="18" spans="1:10" ht="12.75">
      <c r="A18" s="576" t="s">
        <v>784</v>
      </c>
      <c r="B18" s="221">
        <v>10626</v>
      </c>
      <c r="C18" s="221">
        <v>2788</v>
      </c>
      <c r="D18" s="221">
        <v>10916</v>
      </c>
      <c r="E18" s="221">
        <v>20393</v>
      </c>
      <c r="F18" s="221">
        <v>20161</v>
      </c>
      <c r="G18" s="221">
        <v>13776</v>
      </c>
      <c r="H18" s="221">
        <v>1352</v>
      </c>
      <c r="I18" s="221">
        <v>89</v>
      </c>
      <c r="J18" s="271">
        <v>252</v>
      </c>
    </row>
    <row r="19" spans="1:10" ht="12.75">
      <c r="A19" s="576" t="s">
        <v>785</v>
      </c>
      <c r="B19" s="346">
        <v>1988</v>
      </c>
      <c r="C19" s="346">
        <v>204</v>
      </c>
      <c r="D19" s="221">
        <v>1757</v>
      </c>
      <c r="E19" s="221">
        <v>512</v>
      </c>
      <c r="F19" s="221">
        <v>249</v>
      </c>
      <c r="G19" s="221">
        <v>1214</v>
      </c>
      <c r="H19" s="221">
        <v>134</v>
      </c>
      <c r="I19" s="221">
        <v>1</v>
      </c>
      <c r="J19" s="271">
        <v>46</v>
      </c>
    </row>
    <row r="20" spans="1:10" ht="12.75">
      <c r="A20" s="576"/>
      <c r="B20" s="221"/>
      <c r="C20" s="221"/>
      <c r="D20" s="221"/>
      <c r="E20" s="221"/>
      <c r="F20" s="221"/>
      <c r="G20" s="221"/>
      <c r="H20" s="221"/>
      <c r="I20" s="221"/>
      <c r="J20" s="271"/>
    </row>
    <row r="21" spans="1:10" ht="12.75">
      <c r="A21" s="577" t="s">
        <v>786</v>
      </c>
      <c r="B21" s="221"/>
      <c r="C21" s="221"/>
      <c r="D21" s="221"/>
      <c r="E21" s="221"/>
      <c r="F21" s="221"/>
      <c r="G21" s="221"/>
      <c r="H21" s="221"/>
      <c r="I21" s="221"/>
      <c r="J21" s="271"/>
    </row>
    <row r="22" spans="1:10" ht="12.75">
      <c r="A22" s="576" t="s">
        <v>787</v>
      </c>
      <c r="B22" s="221">
        <v>33589</v>
      </c>
      <c r="C22" s="221">
        <v>53325</v>
      </c>
      <c r="D22" s="221">
        <v>57044</v>
      </c>
      <c r="E22" s="221">
        <v>15361</v>
      </c>
      <c r="F22" s="221">
        <v>20588</v>
      </c>
      <c r="G22" s="221">
        <v>42909</v>
      </c>
      <c r="H22" s="221">
        <v>45313</v>
      </c>
      <c r="I22" s="221">
        <v>70182</v>
      </c>
      <c r="J22" s="271">
        <v>75219</v>
      </c>
    </row>
    <row r="23" spans="1:10" ht="12.75">
      <c r="A23" s="576" t="s">
        <v>788</v>
      </c>
      <c r="B23" s="221">
        <v>779</v>
      </c>
      <c r="C23" s="221">
        <v>15</v>
      </c>
      <c r="D23" s="221" t="s">
        <v>782</v>
      </c>
      <c r="E23" s="221" t="s">
        <v>782</v>
      </c>
      <c r="F23" s="221" t="s">
        <v>782</v>
      </c>
      <c r="G23" s="221">
        <v>1900</v>
      </c>
      <c r="H23" s="221">
        <v>121</v>
      </c>
      <c r="I23" s="221">
        <v>5</v>
      </c>
      <c r="J23" s="271" t="s">
        <v>782</v>
      </c>
    </row>
    <row r="24" spans="1:10" ht="12.75">
      <c r="A24" s="576" t="s">
        <v>789</v>
      </c>
      <c r="B24" s="221">
        <v>809</v>
      </c>
      <c r="C24" s="221">
        <v>282</v>
      </c>
      <c r="D24" s="221">
        <v>181</v>
      </c>
      <c r="E24" s="221" t="s">
        <v>782</v>
      </c>
      <c r="F24" s="221">
        <v>112</v>
      </c>
      <c r="G24" s="221">
        <v>1130</v>
      </c>
      <c r="H24" s="221">
        <v>249</v>
      </c>
      <c r="I24" s="221">
        <v>48</v>
      </c>
      <c r="J24" s="271" t="s">
        <v>782</v>
      </c>
    </row>
    <row r="25" spans="1:10" ht="12.75">
      <c r="A25" s="576"/>
      <c r="B25" s="221"/>
      <c r="C25" s="221"/>
      <c r="D25" s="221"/>
      <c r="E25" s="221"/>
      <c r="F25" s="221"/>
      <c r="G25" s="221"/>
      <c r="H25" s="221"/>
      <c r="I25" s="221"/>
      <c r="J25" s="271"/>
    </row>
    <row r="26" spans="1:10" ht="12.75">
      <c r="A26" s="577" t="s">
        <v>790</v>
      </c>
      <c r="B26" s="221"/>
      <c r="C26" s="221"/>
      <c r="D26" s="221"/>
      <c r="E26" s="221"/>
      <c r="F26" s="221"/>
      <c r="G26" s="221"/>
      <c r="H26" s="221"/>
      <c r="I26" s="221"/>
      <c r="J26" s="271"/>
    </row>
    <row r="27" spans="1:10" ht="12.75">
      <c r="A27" s="576" t="s">
        <v>791</v>
      </c>
      <c r="B27" s="221">
        <v>2458</v>
      </c>
      <c r="C27" s="221">
        <v>6722</v>
      </c>
      <c r="D27" s="221">
        <v>6276</v>
      </c>
      <c r="E27" s="221">
        <v>936</v>
      </c>
      <c r="F27" s="221">
        <v>1427</v>
      </c>
      <c r="G27" s="221">
        <v>3074</v>
      </c>
      <c r="H27" s="221">
        <v>3402</v>
      </c>
      <c r="I27" s="221">
        <v>4338</v>
      </c>
      <c r="J27" s="271">
        <v>5499</v>
      </c>
    </row>
    <row r="28" spans="1:10" ht="12.75">
      <c r="A28" s="576" t="s">
        <v>792</v>
      </c>
      <c r="B28" s="221">
        <v>3410</v>
      </c>
      <c r="C28" s="221">
        <v>3239</v>
      </c>
      <c r="D28" s="221">
        <v>5688</v>
      </c>
      <c r="E28" s="221">
        <v>1564</v>
      </c>
      <c r="F28" s="221">
        <v>2112</v>
      </c>
      <c r="G28" s="221">
        <v>3535</v>
      </c>
      <c r="H28" s="221">
        <v>2730</v>
      </c>
      <c r="I28" s="221">
        <v>4695</v>
      </c>
      <c r="J28" s="271">
        <v>3135</v>
      </c>
    </row>
    <row r="29" spans="1:10" ht="12.75">
      <c r="A29" s="576" t="s">
        <v>793</v>
      </c>
      <c r="B29" s="221">
        <v>875</v>
      </c>
      <c r="C29" s="221">
        <v>2574</v>
      </c>
      <c r="D29" s="221">
        <v>2935</v>
      </c>
      <c r="E29" s="221">
        <v>370</v>
      </c>
      <c r="F29" s="221">
        <v>1409</v>
      </c>
      <c r="G29" s="221">
        <v>1624</v>
      </c>
      <c r="H29" s="221">
        <v>1849</v>
      </c>
      <c r="I29" s="221">
        <v>4249</v>
      </c>
      <c r="J29" s="271">
        <v>3619</v>
      </c>
    </row>
    <row r="30" spans="1:10" ht="12.75">
      <c r="A30" s="576" t="s">
        <v>794</v>
      </c>
      <c r="B30" s="221">
        <v>144</v>
      </c>
      <c r="C30" s="221">
        <v>202</v>
      </c>
      <c r="D30" s="221">
        <v>183</v>
      </c>
      <c r="E30" s="221" t="s">
        <v>782</v>
      </c>
      <c r="F30" s="221">
        <v>167</v>
      </c>
      <c r="G30" s="221">
        <v>228</v>
      </c>
      <c r="H30" s="221">
        <v>645</v>
      </c>
      <c r="I30" s="221">
        <v>2488</v>
      </c>
      <c r="J30" s="271">
        <v>3486</v>
      </c>
    </row>
    <row r="31" spans="1:10" ht="12.75">
      <c r="A31" s="576" t="s">
        <v>795</v>
      </c>
      <c r="B31" s="221">
        <v>315</v>
      </c>
      <c r="C31" s="221">
        <v>10</v>
      </c>
      <c r="D31" s="221" t="s">
        <v>782</v>
      </c>
      <c r="E31" s="221" t="s">
        <v>782</v>
      </c>
      <c r="F31" s="221" t="s">
        <v>782</v>
      </c>
      <c r="G31" s="221">
        <v>571</v>
      </c>
      <c r="H31" s="221">
        <v>41</v>
      </c>
      <c r="I31" s="221">
        <v>1</v>
      </c>
      <c r="J31" s="271" t="s">
        <v>782</v>
      </c>
    </row>
    <row r="32" spans="1:10" ht="12.75">
      <c r="A32" s="576" t="s">
        <v>796</v>
      </c>
      <c r="B32" s="221">
        <v>93</v>
      </c>
      <c r="C32" s="221" t="s">
        <v>782</v>
      </c>
      <c r="D32" s="221" t="s">
        <v>782</v>
      </c>
      <c r="E32" s="221" t="s">
        <v>782</v>
      </c>
      <c r="F32" s="221" t="s">
        <v>782</v>
      </c>
      <c r="G32" s="221">
        <v>312</v>
      </c>
      <c r="H32" s="221">
        <v>7</v>
      </c>
      <c r="I32" s="221" t="s">
        <v>782</v>
      </c>
      <c r="J32" s="271" t="s">
        <v>782</v>
      </c>
    </row>
    <row r="33" spans="1:10" ht="12.75">
      <c r="A33" s="576" t="s">
        <v>797</v>
      </c>
      <c r="B33" s="221">
        <v>35</v>
      </c>
      <c r="C33" s="221" t="s">
        <v>782</v>
      </c>
      <c r="D33" s="221" t="s">
        <v>782</v>
      </c>
      <c r="E33" s="221" t="s">
        <v>782</v>
      </c>
      <c r="F33" s="221" t="s">
        <v>782</v>
      </c>
      <c r="G33" s="221">
        <v>95</v>
      </c>
      <c r="H33" s="221">
        <v>5</v>
      </c>
      <c r="I33" s="221" t="s">
        <v>782</v>
      </c>
      <c r="J33" s="271" t="s">
        <v>782</v>
      </c>
    </row>
    <row r="34" spans="1:10" ht="12.75">
      <c r="A34" s="576" t="s">
        <v>798</v>
      </c>
      <c r="B34" s="221">
        <v>2126</v>
      </c>
      <c r="C34" s="221">
        <v>4373</v>
      </c>
      <c r="D34" s="221">
        <v>4355</v>
      </c>
      <c r="E34" s="221">
        <v>4101</v>
      </c>
      <c r="F34" s="221">
        <v>2466</v>
      </c>
      <c r="G34" s="221">
        <v>2937</v>
      </c>
      <c r="H34" s="221">
        <v>1020</v>
      </c>
      <c r="I34" s="221">
        <v>986</v>
      </c>
      <c r="J34" s="271">
        <v>1371</v>
      </c>
    </row>
    <row r="35" spans="1:10" ht="12.75">
      <c r="A35" s="576" t="s">
        <v>799</v>
      </c>
      <c r="B35" s="221">
        <v>1439</v>
      </c>
      <c r="C35" s="221">
        <v>899</v>
      </c>
      <c r="D35" s="221">
        <v>2165</v>
      </c>
      <c r="E35" s="221">
        <v>1120</v>
      </c>
      <c r="F35" s="221">
        <v>748</v>
      </c>
      <c r="G35" s="221">
        <v>2022</v>
      </c>
      <c r="H35" s="221">
        <v>735</v>
      </c>
      <c r="I35" s="221">
        <v>569</v>
      </c>
      <c r="J35" s="271">
        <v>1319</v>
      </c>
    </row>
    <row r="36" spans="1:10" ht="12.75">
      <c r="A36" s="576" t="s">
        <v>800</v>
      </c>
      <c r="B36" s="221">
        <v>2662</v>
      </c>
      <c r="C36" s="221">
        <v>3047</v>
      </c>
      <c r="D36" s="221">
        <v>4234</v>
      </c>
      <c r="E36" s="221">
        <v>1825</v>
      </c>
      <c r="F36" s="221">
        <v>2136</v>
      </c>
      <c r="G36" s="221">
        <v>2974</v>
      </c>
      <c r="H36" s="221">
        <v>2157</v>
      </c>
      <c r="I36" s="221">
        <v>2152</v>
      </c>
      <c r="J36" s="271">
        <v>2503</v>
      </c>
    </row>
    <row r="37" spans="1:10" ht="12.75">
      <c r="A37" s="576" t="s">
        <v>801</v>
      </c>
      <c r="B37" s="221">
        <v>604</v>
      </c>
      <c r="C37" s="221">
        <v>1908</v>
      </c>
      <c r="D37" s="221">
        <v>1917</v>
      </c>
      <c r="E37" s="221">
        <v>1675</v>
      </c>
      <c r="F37" s="221">
        <v>2527</v>
      </c>
      <c r="G37" s="221">
        <v>2293</v>
      </c>
      <c r="H37" s="221">
        <v>1770</v>
      </c>
      <c r="I37" s="221">
        <v>2014</v>
      </c>
      <c r="J37" s="271">
        <v>2725</v>
      </c>
    </row>
    <row r="38" spans="1:10" ht="12.75">
      <c r="A38" s="576" t="s">
        <v>802</v>
      </c>
      <c r="B38" s="221">
        <v>813</v>
      </c>
      <c r="C38" s="221">
        <v>918</v>
      </c>
      <c r="D38" s="221">
        <v>1062</v>
      </c>
      <c r="E38" s="221">
        <v>1117</v>
      </c>
      <c r="F38" s="221">
        <v>781</v>
      </c>
      <c r="G38" s="221">
        <v>1291</v>
      </c>
      <c r="H38" s="221">
        <v>581</v>
      </c>
      <c r="I38" s="221">
        <v>781</v>
      </c>
      <c r="J38" s="271">
        <v>873</v>
      </c>
    </row>
    <row r="39" spans="1:10" ht="12.75">
      <c r="A39" s="576" t="s">
        <v>803</v>
      </c>
      <c r="B39" s="221">
        <v>2466</v>
      </c>
      <c r="C39" s="221">
        <v>1698</v>
      </c>
      <c r="D39" s="221">
        <v>2881</v>
      </c>
      <c r="E39" s="221">
        <v>1403</v>
      </c>
      <c r="F39" s="221">
        <v>1597</v>
      </c>
      <c r="G39" s="221">
        <v>3352</v>
      </c>
      <c r="H39" s="221">
        <v>1566</v>
      </c>
      <c r="I39" s="221">
        <v>3836</v>
      </c>
      <c r="J39" s="271">
        <v>3420</v>
      </c>
    </row>
    <row r="40" spans="1:10" ht="12.75">
      <c r="A40" s="576" t="s">
        <v>804</v>
      </c>
      <c r="B40" s="221">
        <v>892</v>
      </c>
      <c r="C40" s="221">
        <v>3409</v>
      </c>
      <c r="D40" s="221">
        <v>1814</v>
      </c>
      <c r="E40" s="221">
        <v>2439</v>
      </c>
      <c r="F40" s="221">
        <v>2034</v>
      </c>
      <c r="G40" s="221">
        <v>3924</v>
      </c>
      <c r="H40" s="221">
        <v>5014</v>
      </c>
      <c r="I40" s="221">
        <v>13267</v>
      </c>
      <c r="J40" s="271">
        <v>10548</v>
      </c>
    </row>
    <row r="41" spans="1:10" ht="12.75">
      <c r="A41" s="576" t="s">
        <v>805</v>
      </c>
      <c r="B41" s="221">
        <v>2053</v>
      </c>
      <c r="C41" s="221">
        <v>3655</v>
      </c>
      <c r="D41" s="221">
        <v>2190</v>
      </c>
      <c r="E41" s="221">
        <v>1307</v>
      </c>
      <c r="F41" s="221">
        <v>3414</v>
      </c>
      <c r="G41" s="221">
        <v>2658</v>
      </c>
      <c r="H41" s="221">
        <v>653</v>
      </c>
      <c r="I41" s="221">
        <v>338</v>
      </c>
      <c r="J41" s="271">
        <v>389</v>
      </c>
    </row>
    <row r="42" spans="1:10" ht="12.75">
      <c r="A42" s="576" t="s">
        <v>806</v>
      </c>
      <c r="B42" s="221">
        <v>198</v>
      </c>
      <c r="C42" s="221">
        <v>40</v>
      </c>
      <c r="D42" s="221">
        <v>410</v>
      </c>
      <c r="E42" s="221">
        <v>245</v>
      </c>
      <c r="F42" s="221">
        <v>32</v>
      </c>
      <c r="G42" s="221">
        <v>272</v>
      </c>
      <c r="H42" s="221">
        <v>62</v>
      </c>
      <c r="I42" s="221">
        <v>1169</v>
      </c>
      <c r="J42" s="271">
        <v>237</v>
      </c>
    </row>
    <row r="43" spans="1:10" ht="12.75">
      <c r="A43" s="576" t="s">
        <v>807</v>
      </c>
      <c r="B43" s="221">
        <v>319</v>
      </c>
      <c r="C43" s="221">
        <v>346</v>
      </c>
      <c r="D43" s="221">
        <v>407</v>
      </c>
      <c r="E43" s="221">
        <v>75</v>
      </c>
      <c r="F43" s="221">
        <v>389</v>
      </c>
      <c r="G43" s="221">
        <v>497</v>
      </c>
      <c r="H43" s="221">
        <v>225</v>
      </c>
      <c r="I43" s="221">
        <v>413</v>
      </c>
      <c r="J43" s="271">
        <v>244</v>
      </c>
    </row>
    <row r="44" spans="1:10" ht="12.75">
      <c r="A44" s="576" t="s">
        <v>808</v>
      </c>
      <c r="B44" s="221"/>
      <c r="C44" s="221"/>
      <c r="D44" s="221"/>
      <c r="E44" s="221"/>
      <c r="F44" s="221"/>
      <c r="G44" s="221"/>
      <c r="H44" s="221"/>
      <c r="I44" s="221"/>
      <c r="J44" s="271"/>
    </row>
    <row r="45" spans="1:10" ht="12.75">
      <c r="A45" s="576"/>
      <c r="B45" s="221"/>
      <c r="C45" s="221"/>
      <c r="D45" s="221"/>
      <c r="E45" s="221"/>
      <c r="F45" s="221"/>
      <c r="G45" s="221"/>
      <c r="H45" s="221"/>
      <c r="I45" s="221"/>
      <c r="J45" s="271"/>
    </row>
    <row r="46" spans="1:10" ht="12.75">
      <c r="A46" s="577" t="s">
        <v>809</v>
      </c>
      <c r="B46" s="221"/>
      <c r="C46" s="221"/>
      <c r="D46" s="221"/>
      <c r="E46" s="221"/>
      <c r="F46" s="221"/>
      <c r="G46" s="221"/>
      <c r="H46" s="221"/>
      <c r="I46" s="221"/>
      <c r="J46" s="271"/>
    </row>
    <row r="47" spans="1:10" ht="12.75">
      <c r="A47" s="576" t="s">
        <v>810</v>
      </c>
      <c r="B47" s="221">
        <v>204490</v>
      </c>
      <c r="C47" s="221">
        <v>119972</v>
      </c>
      <c r="D47" s="221">
        <v>148776</v>
      </c>
      <c r="E47" s="221">
        <v>62313</v>
      </c>
      <c r="F47" s="221">
        <v>184725</v>
      </c>
      <c r="G47" s="221">
        <v>264336</v>
      </c>
      <c r="H47" s="221">
        <v>118092</v>
      </c>
      <c r="I47" s="221">
        <v>235796</v>
      </c>
      <c r="J47" s="271">
        <v>129085</v>
      </c>
    </row>
    <row r="48" spans="1:10" ht="12.75">
      <c r="A48" s="576" t="s">
        <v>811</v>
      </c>
      <c r="B48" s="221">
        <v>178342</v>
      </c>
      <c r="C48" s="221">
        <v>99915</v>
      </c>
      <c r="D48" s="221">
        <v>113679</v>
      </c>
      <c r="E48" s="221">
        <v>34610</v>
      </c>
      <c r="F48" s="221">
        <v>171570</v>
      </c>
      <c r="G48" s="221">
        <v>219166</v>
      </c>
      <c r="H48" s="221">
        <v>94055</v>
      </c>
      <c r="I48" s="221">
        <v>172346</v>
      </c>
      <c r="J48" s="271">
        <v>85803</v>
      </c>
    </row>
    <row r="49" spans="1:10" ht="12.75">
      <c r="A49" s="576" t="s">
        <v>812</v>
      </c>
      <c r="B49" s="221">
        <v>459</v>
      </c>
      <c r="C49" s="221">
        <v>164</v>
      </c>
      <c r="D49" s="221">
        <v>26</v>
      </c>
      <c r="E49" s="221" t="s">
        <v>782</v>
      </c>
      <c r="F49" s="221">
        <v>306</v>
      </c>
      <c r="G49" s="221">
        <v>1497</v>
      </c>
      <c r="H49" s="221">
        <v>416</v>
      </c>
      <c r="I49" s="221">
        <v>66</v>
      </c>
      <c r="J49" s="271" t="s">
        <v>782</v>
      </c>
    </row>
    <row r="50" spans="1:10" ht="12.75">
      <c r="A50" s="576" t="s">
        <v>813</v>
      </c>
      <c r="B50" s="221">
        <v>11443</v>
      </c>
      <c r="C50" s="221">
        <v>10753</v>
      </c>
      <c r="D50" s="221">
        <v>20845</v>
      </c>
      <c r="E50" s="221">
        <v>20810</v>
      </c>
      <c r="F50" s="221">
        <v>5058</v>
      </c>
      <c r="G50" s="221">
        <v>26752</v>
      </c>
      <c r="H50" s="221">
        <v>16414</v>
      </c>
      <c r="I50" s="221">
        <v>58745</v>
      </c>
      <c r="J50" s="271">
        <v>34181</v>
      </c>
    </row>
    <row r="51" spans="1:10" ht="12.75">
      <c r="A51" s="576" t="s">
        <v>814</v>
      </c>
      <c r="B51" s="221">
        <v>13891</v>
      </c>
      <c r="C51" s="221">
        <v>9127</v>
      </c>
      <c r="D51" s="221">
        <v>14226</v>
      </c>
      <c r="E51" s="221">
        <v>6893</v>
      </c>
      <c r="F51" s="221">
        <v>7791</v>
      </c>
      <c r="G51" s="221">
        <v>15856</v>
      </c>
      <c r="H51" s="221">
        <v>7112</v>
      </c>
      <c r="I51" s="221">
        <v>4636</v>
      </c>
      <c r="J51" s="271">
        <v>9101</v>
      </c>
    </row>
    <row r="52" spans="1:10" ht="12.75">
      <c r="A52" s="576" t="s">
        <v>815</v>
      </c>
      <c r="B52" s="221">
        <v>355</v>
      </c>
      <c r="C52" s="221">
        <v>13</v>
      </c>
      <c r="D52" s="221" t="s">
        <v>782</v>
      </c>
      <c r="E52" s="221" t="s">
        <v>782</v>
      </c>
      <c r="F52" s="221" t="s">
        <v>782</v>
      </c>
      <c r="G52" s="221">
        <v>1065</v>
      </c>
      <c r="H52" s="221">
        <v>95</v>
      </c>
      <c r="I52" s="221">
        <v>3</v>
      </c>
      <c r="J52" s="271" t="s">
        <v>782</v>
      </c>
    </row>
    <row r="53" spans="1:10" ht="12.75">
      <c r="A53" s="576" t="s">
        <v>816</v>
      </c>
      <c r="B53" s="221"/>
      <c r="C53" s="221"/>
      <c r="D53" s="221"/>
      <c r="E53" s="221"/>
      <c r="F53" s="221"/>
      <c r="G53" s="221"/>
      <c r="H53" s="221"/>
      <c r="I53" s="221"/>
      <c r="J53" s="271"/>
    </row>
    <row r="54" spans="1:10" ht="12.75">
      <c r="A54" s="576" t="s">
        <v>817</v>
      </c>
      <c r="B54" s="221"/>
      <c r="C54" s="221"/>
      <c r="D54" s="221"/>
      <c r="E54" s="221"/>
      <c r="F54" s="221"/>
      <c r="G54" s="221"/>
      <c r="H54" s="221"/>
      <c r="I54" s="221"/>
      <c r="J54" s="271"/>
    </row>
    <row r="55" spans="1:10" ht="12.75">
      <c r="A55" s="576" t="s">
        <v>818</v>
      </c>
      <c r="B55" s="221">
        <v>297193</v>
      </c>
      <c r="C55" s="221">
        <v>212342</v>
      </c>
      <c r="D55" s="221">
        <v>259388</v>
      </c>
      <c r="E55" s="221">
        <v>151353</v>
      </c>
      <c r="F55" s="221">
        <v>304281</v>
      </c>
      <c r="G55" s="221">
        <v>385717</v>
      </c>
      <c r="H55" s="221">
        <v>255366</v>
      </c>
      <c r="I55" s="221">
        <v>332893</v>
      </c>
      <c r="J55" s="271">
        <v>205050</v>
      </c>
    </row>
    <row r="56" spans="1:10" ht="12.75">
      <c r="A56" s="576" t="s">
        <v>819</v>
      </c>
      <c r="B56" s="221">
        <v>3678</v>
      </c>
      <c r="C56" s="221">
        <v>499</v>
      </c>
      <c r="D56" s="221">
        <v>5145</v>
      </c>
      <c r="E56" s="221">
        <v>4619</v>
      </c>
      <c r="F56" s="221">
        <v>58</v>
      </c>
      <c r="G56" s="221">
        <v>4770</v>
      </c>
      <c r="H56" s="221">
        <v>1048</v>
      </c>
      <c r="I56" s="221">
        <v>21701</v>
      </c>
      <c r="J56" s="271">
        <v>6630</v>
      </c>
    </row>
    <row r="57" spans="1:10" ht="12.75">
      <c r="A57" s="576" t="s">
        <v>820</v>
      </c>
      <c r="B57" s="221"/>
      <c r="C57" s="221"/>
      <c r="D57" s="221"/>
      <c r="E57" s="221"/>
      <c r="F57" s="221"/>
      <c r="G57" s="221"/>
      <c r="H57" s="221"/>
      <c r="I57" s="221"/>
      <c r="J57" s="271"/>
    </row>
    <row r="58" spans="1:10" ht="12.75">
      <c r="A58" s="576"/>
      <c r="B58" s="221"/>
      <c r="C58" s="221"/>
      <c r="D58" s="221"/>
      <c r="E58" s="221"/>
      <c r="F58" s="221"/>
      <c r="G58" s="221"/>
      <c r="H58" s="221"/>
      <c r="I58" s="221"/>
      <c r="J58" s="271"/>
    </row>
    <row r="59" spans="1:10" ht="12.75">
      <c r="A59" s="577" t="s">
        <v>821</v>
      </c>
      <c r="B59" s="221"/>
      <c r="C59" s="221"/>
      <c r="D59" s="221"/>
      <c r="E59" s="221"/>
      <c r="F59" s="221"/>
      <c r="G59" s="221"/>
      <c r="H59" s="221"/>
      <c r="I59" s="221"/>
      <c r="J59" s="271"/>
    </row>
    <row r="60" spans="1:10" ht="12.75">
      <c r="A60" s="576" t="s">
        <v>822</v>
      </c>
      <c r="B60" s="221">
        <v>35039</v>
      </c>
      <c r="C60" s="221">
        <v>53622</v>
      </c>
      <c r="D60" s="221">
        <v>57222</v>
      </c>
      <c r="E60" s="221">
        <v>15361</v>
      </c>
      <c r="F60" s="221">
        <v>20700</v>
      </c>
      <c r="G60" s="221">
        <v>45626</v>
      </c>
      <c r="H60" s="221">
        <v>45573</v>
      </c>
      <c r="I60" s="221">
        <v>70235</v>
      </c>
      <c r="J60" s="271">
        <v>75219</v>
      </c>
    </row>
    <row r="61" spans="1:10" ht="12.75">
      <c r="A61" s="576" t="s">
        <v>823</v>
      </c>
      <c r="B61" s="221">
        <v>19884</v>
      </c>
      <c r="C61" s="221">
        <v>28955</v>
      </c>
      <c r="D61" s="221">
        <v>27310</v>
      </c>
      <c r="E61" s="221">
        <v>1604</v>
      </c>
      <c r="F61" s="221">
        <v>5883</v>
      </c>
      <c r="G61" s="221">
        <v>24068</v>
      </c>
      <c r="H61" s="221">
        <v>30516</v>
      </c>
      <c r="I61" s="221">
        <v>47549</v>
      </c>
      <c r="J61" s="271">
        <v>50445</v>
      </c>
    </row>
    <row r="62" spans="1:10" ht="12.75">
      <c r="A62" s="576" t="s">
        <v>824</v>
      </c>
      <c r="B62" s="221">
        <v>30515</v>
      </c>
      <c r="C62" s="221">
        <v>31743</v>
      </c>
      <c r="D62" s="221">
        <v>38226</v>
      </c>
      <c r="E62" s="221">
        <v>21997</v>
      </c>
      <c r="F62" s="221">
        <v>26044</v>
      </c>
      <c r="G62" s="221">
        <v>37844</v>
      </c>
      <c r="H62" s="221">
        <v>32420</v>
      </c>
      <c r="I62" s="221">
        <v>48634</v>
      </c>
      <c r="J62" s="271">
        <v>51639</v>
      </c>
    </row>
    <row r="63" spans="1:10" ht="12.75">
      <c r="A63" s="576" t="s">
        <v>825</v>
      </c>
      <c r="B63" s="221">
        <v>28049</v>
      </c>
      <c r="C63" s="221">
        <v>30045</v>
      </c>
      <c r="D63" s="221">
        <v>35345</v>
      </c>
      <c r="E63" s="221">
        <v>20594</v>
      </c>
      <c r="F63" s="221">
        <v>24447</v>
      </c>
      <c r="G63" s="221">
        <v>34492</v>
      </c>
      <c r="H63" s="221">
        <v>30854</v>
      </c>
      <c r="I63" s="221">
        <v>44798</v>
      </c>
      <c r="J63" s="271">
        <v>48219</v>
      </c>
    </row>
    <row r="64" spans="1:10" ht="12.75">
      <c r="A64" s="576" t="s">
        <v>826</v>
      </c>
      <c r="B64" s="221">
        <v>24906</v>
      </c>
      <c r="C64" s="221">
        <v>22941</v>
      </c>
      <c r="D64" s="221">
        <v>30931</v>
      </c>
      <c r="E64" s="221">
        <v>16603</v>
      </c>
      <c r="F64" s="221">
        <v>18967</v>
      </c>
      <c r="G64" s="221">
        <v>27638</v>
      </c>
      <c r="H64" s="221">
        <v>25125</v>
      </c>
      <c r="I64" s="221">
        <v>30024</v>
      </c>
      <c r="J64" s="271">
        <v>37045</v>
      </c>
    </row>
    <row r="65" spans="1:10" ht="12.75">
      <c r="A65" s="576"/>
      <c r="B65" s="221"/>
      <c r="C65" s="221"/>
      <c r="D65" s="221"/>
      <c r="E65" s="221"/>
      <c r="F65" s="221"/>
      <c r="G65" s="221"/>
      <c r="H65" s="221"/>
      <c r="I65" s="221"/>
      <c r="J65" s="271"/>
    </row>
    <row r="66" spans="1:10" ht="12.75">
      <c r="A66" s="577" t="s">
        <v>827</v>
      </c>
      <c r="B66" s="221"/>
      <c r="C66" s="221"/>
      <c r="D66" s="221"/>
      <c r="E66" s="221"/>
      <c r="F66" s="221"/>
      <c r="G66" s="221"/>
      <c r="H66" s="221"/>
      <c r="I66" s="221"/>
      <c r="J66" s="271"/>
    </row>
    <row r="67" spans="1:10" ht="12.75">
      <c r="A67" s="578" t="s">
        <v>828</v>
      </c>
      <c r="B67" s="221">
        <v>585.1742160278745</v>
      </c>
      <c r="C67" s="221">
        <v>3136.764705882353</v>
      </c>
      <c r="D67" s="221">
        <v>1136.3346613545816</v>
      </c>
      <c r="E67" s="221">
        <v>1536.1</v>
      </c>
      <c r="F67" s="221">
        <v>1345.6209150326797</v>
      </c>
      <c r="G67" s="221">
        <v>1056.871921182266</v>
      </c>
      <c r="H67" s="221">
        <v>5962.236842105263</v>
      </c>
      <c r="I67" s="221">
        <v>41283.529411764706</v>
      </c>
      <c r="J67" s="271">
        <v>23505.9375</v>
      </c>
    </row>
    <row r="68" spans="1:10" ht="12.75">
      <c r="A68" s="578" t="s">
        <v>829</v>
      </c>
      <c r="B68" s="221">
        <v>1112.857142857143</v>
      </c>
      <c r="C68" s="221"/>
      <c r="D68" s="221"/>
      <c r="E68" s="221"/>
      <c r="F68" s="221"/>
      <c r="G68" s="221">
        <v>950</v>
      </c>
      <c r="H68" s="221">
        <v>605</v>
      </c>
      <c r="I68" s="221"/>
      <c r="J68" s="271"/>
    </row>
    <row r="69" spans="1:10" ht="12.75">
      <c r="A69" s="578" t="s">
        <v>830</v>
      </c>
      <c r="B69" s="221">
        <v>119.98257839721255</v>
      </c>
      <c r="C69" s="221">
        <v>749.2352941176471</v>
      </c>
      <c r="D69" s="221">
        <v>300.43824701195217</v>
      </c>
      <c r="E69" s="221">
        <v>287</v>
      </c>
      <c r="F69" s="221">
        <v>334.3137254901961</v>
      </c>
      <c r="G69" s="221">
        <v>208.39901477832512</v>
      </c>
      <c r="H69" s="221">
        <v>1135</v>
      </c>
      <c r="I69" s="221">
        <v>9276.470588235294</v>
      </c>
      <c r="J69" s="271">
        <v>4918.4375</v>
      </c>
    </row>
    <row r="70" spans="1:10" ht="12.75">
      <c r="A70" s="578" t="s">
        <v>831</v>
      </c>
      <c r="B70" s="221">
        <v>632.8571428571429</v>
      </c>
      <c r="C70" s="221"/>
      <c r="D70" s="221"/>
      <c r="E70" s="221"/>
      <c r="F70" s="221"/>
      <c r="G70" s="221">
        <v>489</v>
      </c>
      <c r="H70" s="221">
        <v>265</v>
      </c>
      <c r="I70" s="221"/>
      <c r="J70" s="271"/>
    </row>
    <row r="71" spans="1:10" ht="12.75">
      <c r="A71" s="578" t="s">
        <v>832</v>
      </c>
      <c r="B71" s="221">
        <v>35061.25</v>
      </c>
      <c r="C71" s="221">
        <v>30045</v>
      </c>
      <c r="D71" s="221">
        <v>39272.22222222222</v>
      </c>
      <c r="E71" s="221">
        <v>20594</v>
      </c>
      <c r="F71" s="221">
        <v>30558.75</v>
      </c>
      <c r="G71" s="221">
        <v>31356.363636363632</v>
      </c>
      <c r="H71" s="221">
        <v>25711.666666666668</v>
      </c>
      <c r="I71" s="221">
        <v>18665.833333333336</v>
      </c>
      <c r="J71" s="271">
        <v>16627.241379310344</v>
      </c>
    </row>
    <row r="72" spans="1:10" ht="12.75">
      <c r="A72" s="578" t="s">
        <v>833</v>
      </c>
      <c r="B72" s="156">
        <v>70.80194445234102</v>
      </c>
      <c r="C72" s="156">
        <v>42.78281302450487</v>
      </c>
      <c r="D72" s="156">
        <v>54.051550895587596</v>
      </c>
      <c r="E72" s="156">
        <v>108.08541110604779</v>
      </c>
      <c r="F72" s="156">
        <v>91.6280193236715</v>
      </c>
      <c r="G72" s="156">
        <v>60.16238925531683</v>
      </c>
      <c r="H72" s="156">
        <v>54.99857715123788</v>
      </c>
      <c r="I72" s="156">
        <v>42.74791770484801</v>
      </c>
      <c r="J72" s="157">
        <v>49.24952472114758</v>
      </c>
    </row>
    <row r="73" spans="1:10" ht="13.5" thickBot="1">
      <c r="A73" s="579" t="s">
        <v>834</v>
      </c>
      <c r="B73" s="162"/>
      <c r="C73" s="162"/>
      <c r="D73" s="162"/>
      <c r="E73" s="162"/>
      <c r="F73" s="162"/>
      <c r="G73" s="162"/>
      <c r="H73" s="162"/>
      <c r="I73" s="162"/>
      <c r="J73" s="580"/>
    </row>
    <row r="74" spans="1:10" ht="12.75">
      <c r="A74" s="343" t="s">
        <v>835</v>
      </c>
      <c r="B74" s="581"/>
      <c r="C74" s="582"/>
      <c r="D74" s="582"/>
      <c r="E74" s="582"/>
      <c r="F74" s="582"/>
      <c r="G74" s="582"/>
      <c r="H74" s="583"/>
      <c r="I74" s="583"/>
      <c r="J74" s="583"/>
    </row>
    <row r="75" spans="1:7" ht="12.75">
      <c r="A75" s="568" t="s">
        <v>442</v>
      </c>
      <c r="B75" s="584"/>
      <c r="C75" s="585"/>
      <c r="D75" s="585"/>
      <c r="E75" s="585"/>
      <c r="F75" s="585"/>
      <c r="G75" s="585"/>
    </row>
    <row r="76" spans="1:7" ht="12.75">
      <c r="A76" s="570" t="s">
        <v>753</v>
      </c>
      <c r="B76" s="584"/>
      <c r="C76" s="585"/>
      <c r="D76" s="585"/>
      <c r="E76" s="585"/>
      <c r="F76" s="585"/>
      <c r="G76" s="585"/>
    </row>
    <row r="77" ht="12.75">
      <c r="A77" s="570" t="s">
        <v>754</v>
      </c>
    </row>
    <row r="78" ht="12.75">
      <c r="A78" s="570" t="s">
        <v>755</v>
      </c>
    </row>
    <row r="79" ht="12.75">
      <c r="A79" s="586"/>
    </row>
    <row r="80" ht="12.75">
      <c r="B80" s="111"/>
    </row>
  </sheetData>
  <mergeCells count="2">
    <mergeCell ref="A3:J3"/>
    <mergeCell ref="A1:J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70" transitionEvaluation="1">
    <pageSetUpPr fitToPage="1"/>
  </sheetPr>
  <dimension ref="A1:N79"/>
  <sheetViews>
    <sheetView showGridLines="0" view="pageBreakPreview" zoomScale="75" zoomScaleNormal="75" zoomScaleSheetLayoutView="75" workbookViewId="0" topLeftCell="A1">
      <selection activeCell="A3" sqref="A3:H3"/>
    </sheetView>
  </sheetViews>
  <sheetFormatPr defaultColWidth="12.57421875" defaultRowHeight="12.75"/>
  <cols>
    <col min="1" max="1" width="44.421875" style="103" customWidth="1"/>
    <col min="2" max="4" width="10.7109375" style="103" customWidth="1"/>
    <col min="5" max="6" width="10.7109375" style="604" customWidth="1"/>
    <col min="7" max="7" width="10.7109375" style="103" customWidth="1"/>
    <col min="8" max="8" width="10.7109375" style="605" customWidth="1"/>
    <col min="9" max="9" width="9.00390625" style="103" customWidth="1"/>
    <col min="10" max="16384" width="19.140625" style="103" customWidth="1"/>
  </cols>
  <sheetData>
    <row r="1" spans="1:9" s="102" customFormat="1" ht="18">
      <c r="A1" s="948" t="s">
        <v>535</v>
      </c>
      <c r="B1" s="948"/>
      <c r="C1" s="948"/>
      <c r="D1" s="948"/>
      <c r="E1" s="948"/>
      <c r="F1" s="948"/>
      <c r="G1" s="948"/>
      <c r="H1" s="948"/>
      <c r="I1" s="587"/>
    </row>
    <row r="3" spans="1:14" s="107" customFormat="1" ht="26.25" customHeight="1">
      <c r="A3" s="951" t="s">
        <v>0</v>
      </c>
      <c r="B3" s="951"/>
      <c r="C3" s="951"/>
      <c r="D3" s="951"/>
      <c r="E3" s="951"/>
      <c r="F3" s="951"/>
      <c r="G3" s="951"/>
      <c r="H3" s="951"/>
      <c r="I3" s="588"/>
      <c r="J3" s="588"/>
      <c r="K3" s="589"/>
      <c r="L3" s="106"/>
      <c r="M3" s="106"/>
      <c r="N3" s="106"/>
    </row>
    <row r="4" spans="1:8" s="591" customFormat="1" ht="14.25" customHeight="1" thickBot="1">
      <c r="A4" s="590"/>
      <c r="B4" s="590"/>
      <c r="C4" s="590"/>
      <c r="D4" s="590"/>
      <c r="E4" s="590"/>
      <c r="F4" s="590"/>
      <c r="G4" s="590"/>
      <c r="H4" s="590"/>
    </row>
    <row r="5" spans="1:8" s="591" customFormat="1" ht="12.75">
      <c r="A5" s="647"/>
      <c r="B5" s="952" t="s">
        <v>1</v>
      </c>
      <c r="C5" s="955" t="s">
        <v>2</v>
      </c>
      <c r="D5" s="955" t="s">
        <v>3</v>
      </c>
      <c r="E5" s="958" t="s">
        <v>4</v>
      </c>
      <c r="F5" s="593" t="s">
        <v>5</v>
      </c>
      <c r="G5" s="592"/>
      <c r="H5" s="648" t="s">
        <v>6</v>
      </c>
    </row>
    <row r="6" spans="1:8" s="591" customFormat="1" ht="12.75">
      <c r="A6" s="649"/>
      <c r="B6" s="953"/>
      <c r="C6" s="956" t="s">
        <v>2</v>
      </c>
      <c r="D6" s="956" t="s">
        <v>3</v>
      </c>
      <c r="E6" s="959"/>
      <c r="F6" s="595" t="s">
        <v>7</v>
      </c>
      <c r="G6" s="594" t="s">
        <v>8</v>
      </c>
      <c r="H6" s="650" t="s">
        <v>9</v>
      </c>
    </row>
    <row r="7" spans="1:8" s="591" customFormat="1" ht="12.75">
      <c r="A7" s="649"/>
      <c r="B7" s="953"/>
      <c r="C7" s="956" t="s">
        <v>2</v>
      </c>
      <c r="D7" s="956" t="s">
        <v>3</v>
      </c>
      <c r="E7" s="959"/>
      <c r="F7" s="595" t="s">
        <v>10</v>
      </c>
      <c r="G7" s="594" t="s">
        <v>11</v>
      </c>
      <c r="H7" s="650" t="s">
        <v>446</v>
      </c>
    </row>
    <row r="8" spans="1:8" s="591" customFormat="1" ht="13.5" thickBot="1">
      <c r="A8" s="651"/>
      <c r="B8" s="954"/>
      <c r="C8" s="957" t="s">
        <v>2</v>
      </c>
      <c r="D8" s="957" t="s">
        <v>3</v>
      </c>
      <c r="E8" s="960"/>
      <c r="F8" s="597" t="s">
        <v>12</v>
      </c>
      <c r="G8" s="596"/>
      <c r="H8" s="652" t="s">
        <v>13</v>
      </c>
    </row>
    <row r="9" spans="1:8" ht="15.75" customHeight="1">
      <c r="A9" s="575" t="s">
        <v>775</v>
      </c>
      <c r="B9" s="598">
        <v>26</v>
      </c>
      <c r="C9" s="598">
        <v>546</v>
      </c>
      <c r="D9" s="598">
        <v>46</v>
      </c>
      <c r="E9" s="598">
        <v>234</v>
      </c>
      <c r="F9" s="598">
        <v>41</v>
      </c>
      <c r="G9" s="598">
        <v>271</v>
      </c>
      <c r="H9" s="599">
        <v>795</v>
      </c>
    </row>
    <row r="10" spans="1:8" ht="12.75">
      <c r="A10" s="576" t="s">
        <v>776</v>
      </c>
      <c r="B10" s="346">
        <v>2990</v>
      </c>
      <c r="C10" s="346">
        <v>23439</v>
      </c>
      <c r="D10" s="346">
        <v>954</v>
      </c>
      <c r="E10" s="346">
        <v>70768</v>
      </c>
      <c r="F10" s="346">
        <v>2007</v>
      </c>
      <c r="G10" s="346">
        <v>144342</v>
      </c>
      <c r="H10" s="600">
        <v>33785</v>
      </c>
    </row>
    <row r="11" spans="1:8" ht="12.75">
      <c r="A11" s="576"/>
      <c r="B11" s="346"/>
      <c r="C11" s="346"/>
      <c r="D11" s="346"/>
      <c r="E11" s="346"/>
      <c r="F11" s="346"/>
      <c r="G11" s="346"/>
      <c r="H11" s="600"/>
    </row>
    <row r="12" spans="1:8" ht="12.75">
      <c r="A12" s="577" t="s">
        <v>777</v>
      </c>
      <c r="B12" s="346"/>
      <c r="C12" s="346"/>
      <c r="D12" s="346"/>
      <c r="E12" s="346"/>
      <c r="F12" s="346"/>
      <c r="G12" s="346"/>
      <c r="H12" s="600"/>
    </row>
    <row r="13" spans="1:8" ht="12.75">
      <c r="A13" s="576" t="s">
        <v>778</v>
      </c>
      <c r="B13" s="156">
        <v>1.9</v>
      </c>
      <c r="C13" s="156">
        <v>9.3</v>
      </c>
      <c r="D13" s="156">
        <v>6.9</v>
      </c>
      <c r="E13" s="156">
        <v>4</v>
      </c>
      <c r="F13" s="156">
        <v>4.6</v>
      </c>
      <c r="G13" s="156">
        <v>12.3</v>
      </c>
      <c r="H13" s="157">
        <v>11.2</v>
      </c>
    </row>
    <row r="14" spans="1:8" ht="12.75">
      <c r="A14" s="576" t="s">
        <v>779</v>
      </c>
      <c r="B14" s="156">
        <v>1.8</v>
      </c>
      <c r="C14" s="156">
        <v>7.7</v>
      </c>
      <c r="D14" s="156">
        <v>6.8</v>
      </c>
      <c r="E14" s="156">
        <v>3.9</v>
      </c>
      <c r="F14" s="156">
        <v>4.4</v>
      </c>
      <c r="G14" s="156">
        <v>10.6</v>
      </c>
      <c r="H14" s="157">
        <v>10.3</v>
      </c>
    </row>
    <row r="15" spans="1:8" ht="12.75">
      <c r="A15" s="576" t="s">
        <v>780</v>
      </c>
      <c r="B15" s="156">
        <v>1.4</v>
      </c>
      <c r="C15" s="156">
        <v>4.4</v>
      </c>
      <c r="D15" s="156">
        <v>0.1</v>
      </c>
      <c r="E15" s="156">
        <v>1.7</v>
      </c>
      <c r="F15" s="156">
        <v>0.7</v>
      </c>
      <c r="G15" s="156">
        <v>3.2</v>
      </c>
      <c r="H15" s="157">
        <v>0.9</v>
      </c>
    </row>
    <row r="16" spans="1:8" ht="12.75">
      <c r="A16" s="576" t="s">
        <v>781</v>
      </c>
      <c r="B16" s="156">
        <v>0.6</v>
      </c>
      <c r="C16" s="156">
        <v>0.7</v>
      </c>
      <c r="D16" s="156" t="s">
        <v>782</v>
      </c>
      <c r="E16" s="156">
        <v>0.2</v>
      </c>
      <c r="F16" s="156" t="s">
        <v>782</v>
      </c>
      <c r="G16" s="156">
        <v>0.1</v>
      </c>
      <c r="H16" s="157">
        <v>0.3</v>
      </c>
    </row>
    <row r="17" spans="1:8" ht="12.75">
      <c r="A17" s="576" t="s">
        <v>447</v>
      </c>
      <c r="B17" s="156">
        <v>1.4</v>
      </c>
      <c r="C17" s="156">
        <v>1.1</v>
      </c>
      <c r="D17" s="156">
        <v>2.1</v>
      </c>
      <c r="E17" s="156">
        <v>0.7</v>
      </c>
      <c r="F17" s="156">
        <v>0.9</v>
      </c>
      <c r="G17" s="156">
        <v>1</v>
      </c>
      <c r="H17" s="157">
        <v>1</v>
      </c>
    </row>
    <row r="18" spans="1:8" s="601" customFormat="1" ht="12.75">
      <c r="A18" s="576" t="s">
        <v>783</v>
      </c>
      <c r="B18" s="156">
        <v>0.3</v>
      </c>
      <c r="C18" s="156">
        <v>0.2</v>
      </c>
      <c r="D18" s="156">
        <v>1.8</v>
      </c>
      <c r="E18" s="156">
        <v>0.2</v>
      </c>
      <c r="F18" s="156">
        <v>0.3</v>
      </c>
      <c r="G18" s="156">
        <v>0.3</v>
      </c>
      <c r="H18" s="157">
        <v>0.2</v>
      </c>
    </row>
    <row r="19" spans="1:8" ht="12.75">
      <c r="A19" s="576" t="s">
        <v>784</v>
      </c>
      <c r="B19" s="346">
        <v>34</v>
      </c>
      <c r="C19" s="346">
        <v>1874</v>
      </c>
      <c r="D19" s="346" t="s">
        <v>782</v>
      </c>
      <c r="E19" s="346">
        <v>75</v>
      </c>
      <c r="F19" s="346">
        <v>38</v>
      </c>
      <c r="G19" s="346">
        <v>1419</v>
      </c>
      <c r="H19" s="600">
        <v>1154</v>
      </c>
    </row>
    <row r="20" spans="1:8" ht="12.75">
      <c r="A20" s="576" t="s">
        <v>785</v>
      </c>
      <c r="B20" s="346">
        <v>3</v>
      </c>
      <c r="C20" s="346">
        <v>81</v>
      </c>
      <c r="D20" s="346" t="s">
        <v>782</v>
      </c>
      <c r="E20" s="346">
        <v>4</v>
      </c>
      <c r="F20" s="346">
        <v>4</v>
      </c>
      <c r="G20" s="346">
        <v>54</v>
      </c>
      <c r="H20" s="600">
        <v>61</v>
      </c>
    </row>
    <row r="21" spans="1:8" ht="12.75">
      <c r="A21" s="576"/>
      <c r="B21" s="346"/>
      <c r="C21" s="346"/>
      <c r="D21" s="346"/>
      <c r="E21" s="346"/>
      <c r="F21" s="346"/>
      <c r="G21" s="346"/>
      <c r="H21" s="600"/>
    </row>
    <row r="22" spans="1:8" ht="12.75">
      <c r="A22" s="577" t="s">
        <v>786</v>
      </c>
      <c r="B22" s="346"/>
      <c r="C22" s="346"/>
      <c r="D22" s="346"/>
      <c r="E22" s="346"/>
      <c r="F22" s="346"/>
      <c r="G22" s="346"/>
      <c r="H22" s="600"/>
    </row>
    <row r="23" spans="1:8" ht="12.75">
      <c r="A23" s="576" t="s">
        <v>787</v>
      </c>
      <c r="B23" s="346">
        <v>51986</v>
      </c>
      <c r="C23" s="346">
        <v>26624</v>
      </c>
      <c r="D23" s="346">
        <v>55124</v>
      </c>
      <c r="E23" s="346">
        <v>28477</v>
      </c>
      <c r="F23" s="346">
        <v>35795</v>
      </c>
      <c r="G23" s="346">
        <v>23367</v>
      </c>
      <c r="H23" s="600">
        <v>21725</v>
      </c>
    </row>
    <row r="24" spans="1:8" ht="12.75">
      <c r="A24" s="576" t="s">
        <v>788</v>
      </c>
      <c r="B24" s="346">
        <v>460</v>
      </c>
      <c r="C24" s="346">
        <v>679</v>
      </c>
      <c r="D24" s="346" t="s">
        <v>782</v>
      </c>
      <c r="E24" s="346">
        <v>188</v>
      </c>
      <c r="F24" s="346">
        <v>14</v>
      </c>
      <c r="G24" s="346">
        <v>35</v>
      </c>
      <c r="H24" s="600">
        <v>265</v>
      </c>
    </row>
    <row r="25" spans="1:8" ht="12.75">
      <c r="A25" s="576" t="s">
        <v>789</v>
      </c>
      <c r="B25" s="346">
        <v>108</v>
      </c>
      <c r="C25" s="346">
        <v>495</v>
      </c>
      <c r="D25" s="346">
        <v>3</v>
      </c>
      <c r="E25" s="346">
        <v>117</v>
      </c>
      <c r="F25" s="346">
        <v>158</v>
      </c>
      <c r="G25" s="346">
        <v>289</v>
      </c>
      <c r="H25" s="600">
        <v>365</v>
      </c>
    </row>
    <row r="26" spans="1:8" ht="12.75">
      <c r="A26" s="576"/>
      <c r="B26" s="346"/>
      <c r="C26" s="346"/>
      <c r="D26" s="346"/>
      <c r="E26" s="346"/>
      <c r="F26" s="346"/>
      <c r="G26" s="346"/>
      <c r="H26" s="600"/>
    </row>
    <row r="27" spans="1:8" ht="12.75">
      <c r="A27" s="577" t="s">
        <v>790</v>
      </c>
      <c r="B27" s="346"/>
      <c r="C27" s="346"/>
      <c r="D27" s="346"/>
      <c r="E27" s="346"/>
      <c r="F27" s="346"/>
      <c r="G27" s="346"/>
      <c r="H27" s="600"/>
    </row>
    <row r="28" spans="1:8" ht="12.75">
      <c r="A28" s="576" t="s">
        <v>791</v>
      </c>
      <c r="B28" s="346">
        <v>7093</v>
      </c>
      <c r="C28" s="346">
        <v>170</v>
      </c>
      <c r="D28" s="346">
        <v>29</v>
      </c>
      <c r="E28" s="346">
        <v>96</v>
      </c>
      <c r="F28" s="346">
        <v>90</v>
      </c>
      <c r="G28" s="346">
        <v>76</v>
      </c>
      <c r="H28" s="600">
        <v>251</v>
      </c>
    </row>
    <row r="29" spans="1:8" ht="12.75">
      <c r="A29" s="576" t="s">
        <v>792</v>
      </c>
      <c r="B29" s="346">
        <v>2478</v>
      </c>
      <c r="C29" s="346">
        <v>1399</v>
      </c>
      <c r="D29" s="346">
        <v>2896</v>
      </c>
      <c r="E29" s="346">
        <v>1426</v>
      </c>
      <c r="F29" s="346">
        <v>1281</v>
      </c>
      <c r="G29" s="346">
        <v>1255</v>
      </c>
      <c r="H29" s="600">
        <v>1215</v>
      </c>
    </row>
    <row r="30" spans="1:8" ht="12.75">
      <c r="A30" s="576" t="s">
        <v>793</v>
      </c>
      <c r="B30" s="346">
        <v>1838</v>
      </c>
      <c r="C30" s="346">
        <v>1749</v>
      </c>
      <c r="D30" s="346">
        <v>966</v>
      </c>
      <c r="E30" s="346">
        <v>1308</v>
      </c>
      <c r="F30" s="346">
        <v>1695</v>
      </c>
      <c r="G30" s="346">
        <v>1099</v>
      </c>
      <c r="H30" s="600">
        <v>676</v>
      </c>
    </row>
    <row r="31" spans="1:8" ht="12.75">
      <c r="A31" s="576" t="s">
        <v>794</v>
      </c>
      <c r="B31" s="346">
        <v>2851</v>
      </c>
      <c r="C31" s="346">
        <v>430</v>
      </c>
      <c r="D31" s="346">
        <v>14</v>
      </c>
      <c r="E31" s="346">
        <v>132</v>
      </c>
      <c r="F31" s="346">
        <v>128</v>
      </c>
      <c r="G31" s="346">
        <v>46</v>
      </c>
      <c r="H31" s="600">
        <v>79</v>
      </c>
    </row>
    <row r="32" spans="1:8" ht="12.75">
      <c r="A32" s="576" t="s">
        <v>795</v>
      </c>
      <c r="B32" s="346">
        <v>42</v>
      </c>
      <c r="C32" s="346">
        <v>321</v>
      </c>
      <c r="D32" s="346" t="s">
        <v>782</v>
      </c>
      <c r="E32" s="346">
        <v>114</v>
      </c>
      <c r="F32" s="346">
        <v>1</v>
      </c>
      <c r="G32" s="346">
        <v>15</v>
      </c>
      <c r="H32" s="600">
        <v>147</v>
      </c>
    </row>
    <row r="33" spans="1:8" ht="12.75">
      <c r="A33" s="576" t="s">
        <v>796</v>
      </c>
      <c r="B33" s="346" t="s">
        <v>782</v>
      </c>
      <c r="C33" s="346">
        <v>17</v>
      </c>
      <c r="D33" s="346" t="s">
        <v>782</v>
      </c>
      <c r="E33" s="346" t="s">
        <v>782</v>
      </c>
      <c r="F33" s="346">
        <v>1</v>
      </c>
      <c r="G33" s="346">
        <v>3</v>
      </c>
      <c r="H33" s="600">
        <v>4</v>
      </c>
    </row>
    <row r="34" spans="1:8" ht="12.75">
      <c r="A34" s="576" t="s">
        <v>797</v>
      </c>
      <c r="B34" s="346">
        <v>35</v>
      </c>
      <c r="C34" s="346">
        <v>21</v>
      </c>
      <c r="D34" s="346" t="s">
        <v>782</v>
      </c>
      <c r="E34" s="346">
        <v>2</v>
      </c>
      <c r="F34" s="346" t="s">
        <v>782</v>
      </c>
      <c r="G34" s="346">
        <v>6</v>
      </c>
      <c r="H34" s="600">
        <v>3</v>
      </c>
    </row>
    <row r="35" spans="1:8" ht="12.75">
      <c r="A35" s="576" t="s">
        <v>798</v>
      </c>
      <c r="B35" s="346">
        <v>766</v>
      </c>
      <c r="C35" s="346">
        <v>499</v>
      </c>
      <c r="D35" s="346">
        <v>3122</v>
      </c>
      <c r="E35" s="346">
        <v>818</v>
      </c>
      <c r="F35" s="346">
        <v>1017</v>
      </c>
      <c r="G35" s="346">
        <v>403</v>
      </c>
      <c r="H35" s="600">
        <v>535</v>
      </c>
    </row>
    <row r="36" spans="1:8" ht="12.75">
      <c r="A36" s="576" t="s">
        <v>799</v>
      </c>
      <c r="B36" s="346">
        <v>425</v>
      </c>
      <c r="C36" s="346">
        <v>989</v>
      </c>
      <c r="D36" s="346">
        <v>288</v>
      </c>
      <c r="E36" s="346">
        <v>241</v>
      </c>
      <c r="F36" s="346">
        <v>204</v>
      </c>
      <c r="G36" s="346">
        <v>445</v>
      </c>
      <c r="H36" s="600">
        <v>854</v>
      </c>
    </row>
    <row r="37" spans="1:8" ht="12.75">
      <c r="A37" s="576" t="s">
        <v>800</v>
      </c>
      <c r="B37" s="346">
        <v>1978</v>
      </c>
      <c r="C37" s="346">
        <v>1953</v>
      </c>
      <c r="D37" s="346">
        <v>1245</v>
      </c>
      <c r="E37" s="346">
        <v>811</v>
      </c>
      <c r="F37" s="346">
        <v>930</v>
      </c>
      <c r="G37" s="346">
        <v>1279</v>
      </c>
      <c r="H37" s="600">
        <v>1281</v>
      </c>
    </row>
    <row r="38" spans="1:8" ht="12.75">
      <c r="A38" s="576" t="s">
        <v>801</v>
      </c>
      <c r="B38" s="346">
        <v>525</v>
      </c>
      <c r="C38" s="346">
        <v>958</v>
      </c>
      <c r="D38" s="346">
        <v>3125</v>
      </c>
      <c r="E38" s="346">
        <v>1508</v>
      </c>
      <c r="F38" s="346">
        <v>1863</v>
      </c>
      <c r="G38" s="346">
        <v>426</v>
      </c>
      <c r="H38" s="600">
        <v>293</v>
      </c>
    </row>
    <row r="39" spans="1:8" ht="12.75">
      <c r="A39" s="576" t="s">
        <v>802</v>
      </c>
      <c r="B39" s="346">
        <v>565</v>
      </c>
      <c r="C39" s="346">
        <v>1628</v>
      </c>
      <c r="D39" s="346">
        <v>1207</v>
      </c>
      <c r="E39" s="346">
        <v>496</v>
      </c>
      <c r="F39" s="346">
        <v>516</v>
      </c>
      <c r="G39" s="346">
        <v>219</v>
      </c>
      <c r="H39" s="600">
        <v>554</v>
      </c>
    </row>
    <row r="40" spans="1:8" ht="12.75">
      <c r="A40" s="576" t="s">
        <v>803</v>
      </c>
      <c r="B40" s="346">
        <v>2408</v>
      </c>
      <c r="C40" s="346">
        <v>2972</v>
      </c>
      <c r="D40" s="346">
        <v>4057</v>
      </c>
      <c r="E40" s="346">
        <v>1105</v>
      </c>
      <c r="F40" s="346">
        <v>729</v>
      </c>
      <c r="G40" s="346">
        <v>1598</v>
      </c>
      <c r="H40" s="600">
        <v>1757</v>
      </c>
    </row>
    <row r="41" spans="1:8" ht="12.75">
      <c r="A41" s="576" t="s">
        <v>804</v>
      </c>
      <c r="B41" s="346">
        <v>4080</v>
      </c>
      <c r="C41" s="346">
        <v>2989</v>
      </c>
      <c r="D41" s="346">
        <v>28293</v>
      </c>
      <c r="E41" s="346">
        <v>3636</v>
      </c>
      <c r="F41" s="346">
        <v>5241</v>
      </c>
      <c r="G41" s="346">
        <v>4579</v>
      </c>
      <c r="H41" s="600">
        <v>2838</v>
      </c>
    </row>
    <row r="42" spans="1:8" ht="12.75">
      <c r="A42" s="576" t="s">
        <v>805</v>
      </c>
      <c r="B42" s="346">
        <v>50</v>
      </c>
      <c r="C42" s="346">
        <v>373</v>
      </c>
      <c r="D42" s="346">
        <v>27</v>
      </c>
      <c r="E42" s="346">
        <v>41</v>
      </c>
      <c r="F42" s="346">
        <v>252</v>
      </c>
      <c r="G42" s="346">
        <v>229</v>
      </c>
      <c r="H42" s="600">
        <v>102</v>
      </c>
    </row>
    <row r="43" spans="1:8" ht="12.75">
      <c r="A43" s="576" t="s">
        <v>806</v>
      </c>
      <c r="B43" s="346">
        <v>53</v>
      </c>
      <c r="C43" s="346">
        <v>207</v>
      </c>
      <c r="D43" s="346">
        <v>1</v>
      </c>
      <c r="E43" s="346">
        <v>10</v>
      </c>
      <c r="F43" s="346">
        <v>7</v>
      </c>
      <c r="G43" s="346">
        <v>25</v>
      </c>
      <c r="H43" s="600">
        <v>34</v>
      </c>
    </row>
    <row r="44" spans="1:8" ht="12.75">
      <c r="A44" s="576" t="s">
        <v>807</v>
      </c>
      <c r="B44" s="346">
        <v>161</v>
      </c>
      <c r="C44" s="346">
        <v>262</v>
      </c>
      <c r="D44" s="346">
        <v>11</v>
      </c>
      <c r="E44" s="346">
        <v>320</v>
      </c>
      <c r="F44" s="346">
        <v>366</v>
      </c>
      <c r="G44" s="346">
        <v>140</v>
      </c>
      <c r="H44" s="600">
        <v>234</v>
      </c>
    </row>
    <row r="45" spans="1:8" ht="12.75">
      <c r="A45" s="576" t="s">
        <v>808</v>
      </c>
      <c r="B45" s="346"/>
      <c r="C45" s="346"/>
      <c r="D45" s="346"/>
      <c r="E45" s="346"/>
      <c r="F45" s="346"/>
      <c r="G45" s="346"/>
      <c r="H45" s="600"/>
    </row>
    <row r="46" spans="1:8" ht="12.75">
      <c r="A46" s="576"/>
      <c r="B46" s="346"/>
      <c r="C46" s="346"/>
      <c r="D46" s="346"/>
      <c r="E46" s="346"/>
      <c r="F46" s="346"/>
      <c r="G46" s="346"/>
      <c r="H46" s="600"/>
    </row>
    <row r="47" spans="1:8" ht="12.75">
      <c r="A47" s="577" t="s">
        <v>809</v>
      </c>
      <c r="B47" s="346"/>
      <c r="C47" s="346"/>
      <c r="D47" s="346"/>
      <c r="E47" s="346"/>
      <c r="F47" s="346"/>
      <c r="G47" s="346"/>
      <c r="H47" s="600"/>
    </row>
    <row r="48" spans="1:8" ht="12.75">
      <c r="A48" s="576" t="s">
        <v>810</v>
      </c>
      <c r="B48" s="346">
        <v>96549</v>
      </c>
      <c r="C48" s="346">
        <v>93848</v>
      </c>
      <c r="D48" s="346">
        <v>177888</v>
      </c>
      <c r="E48" s="346">
        <v>146534</v>
      </c>
      <c r="F48" s="346">
        <v>76508</v>
      </c>
      <c r="G48" s="346">
        <v>150674</v>
      </c>
      <c r="H48" s="600">
        <v>87319</v>
      </c>
    </row>
    <row r="49" spans="1:8" ht="12.75">
      <c r="A49" s="576" t="s">
        <v>811</v>
      </c>
      <c r="B49" s="346">
        <v>65090</v>
      </c>
      <c r="C49" s="346">
        <v>62832</v>
      </c>
      <c r="D49" s="346">
        <v>117065</v>
      </c>
      <c r="E49" s="346">
        <v>120199</v>
      </c>
      <c r="F49" s="346">
        <v>67161</v>
      </c>
      <c r="G49" s="346">
        <v>131745</v>
      </c>
      <c r="H49" s="600">
        <v>59755</v>
      </c>
    </row>
    <row r="50" spans="1:8" ht="12.75">
      <c r="A50" s="576" t="s">
        <v>812</v>
      </c>
      <c r="B50" s="346">
        <v>131</v>
      </c>
      <c r="C50" s="346">
        <v>8526</v>
      </c>
      <c r="D50" s="346">
        <v>17200</v>
      </c>
      <c r="E50" s="346">
        <v>15277</v>
      </c>
      <c r="F50" s="346">
        <v>3951</v>
      </c>
      <c r="G50" s="346">
        <v>4923</v>
      </c>
      <c r="H50" s="600">
        <v>10944</v>
      </c>
    </row>
    <row r="51" spans="1:8" ht="12.75">
      <c r="A51" s="576" t="s">
        <v>813</v>
      </c>
      <c r="B51" s="346">
        <v>28741</v>
      </c>
      <c r="C51" s="346">
        <v>11260</v>
      </c>
      <c r="D51" s="346">
        <v>42792</v>
      </c>
      <c r="E51" s="346">
        <v>8680</v>
      </c>
      <c r="F51" s="346">
        <v>3398</v>
      </c>
      <c r="G51" s="346">
        <v>4959</v>
      </c>
      <c r="H51" s="600">
        <v>7136</v>
      </c>
    </row>
    <row r="52" spans="1:8" ht="12.75">
      <c r="A52" s="576" t="s">
        <v>814</v>
      </c>
      <c r="B52" s="346">
        <v>2587</v>
      </c>
      <c r="C52" s="346">
        <v>11043</v>
      </c>
      <c r="D52" s="346">
        <v>831</v>
      </c>
      <c r="E52" s="346">
        <v>2261</v>
      </c>
      <c r="F52" s="346">
        <v>1986</v>
      </c>
      <c r="G52" s="346">
        <v>9010</v>
      </c>
      <c r="H52" s="600">
        <v>9399</v>
      </c>
    </row>
    <row r="53" spans="1:8" ht="12.75">
      <c r="A53" s="576" t="s">
        <v>815</v>
      </c>
      <c r="B53" s="346" t="s">
        <v>782</v>
      </c>
      <c r="C53" s="346">
        <v>187</v>
      </c>
      <c r="D53" s="346" t="s">
        <v>782</v>
      </c>
      <c r="E53" s="346">
        <v>117</v>
      </c>
      <c r="F53" s="346">
        <v>12</v>
      </c>
      <c r="G53" s="346">
        <v>37</v>
      </c>
      <c r="H53" s="600">
        <v>85</v>
      </c>
    </row>
    <row r="54" spans="1:8" ht="12.75">
      <c r="A54" s="576" t="s">
        <v>816</v>
      </c>
      <c r="B54" s="346"/>
      <c r="C54" s="346"/>
      <c r="D54" s="346"/>
      <c r="E54" s="346"/>
      <c r="F54" s="346"/>
      <c r="G54" s="346"/>
      <c r="H54" s="600"/>
    </row>
    <row r="55" spans="1:8" ht="12.75">
      <c r="A55" s="576" t="s">
        <v>817</v>
      </c>
      <c r="B55" s="346"/>
      <c r="C55" s="346"/>
      <c r="D55" s="346"/>
      <c r="E55" s="346"/>
      <c r="F55" s="346"/>
      <c r="G55" s="346"/>
      <c r="H55" s="600"/>
    </row>
    <row r="56" spans="1:8" ht="12.75">
      <c r="A56" s="576" t="s">
        <v>818</v>
      </c>
      <c r="B56" s="346">
        <v>238914</v>
      </c>
      <c r="C56" s="346">
        <v>148764</v>
      </c>
      <c r="D56" s="346">
        <v>320211</v>
      </c>
      <c r="E56" s="346">
        <v>256517</v>
      </c>
      <c r="F56" s="346">
        <v>421113</v>
      </c>
      <c r="G56" s="346">
        <v>245205</v>
      </c>
      <c r="H56" s="600">
        <v>159093</v>
      </c>
    </row>
    <row r="57" spans="1:8" ht="12.75">
      <c r="A57" s="576" t="s">
        <v>819</v>
      </c>
      <c r="B57" s="346">
        <v>2041</v>
      </c>
      <c r="C57" s="346">
        <v>5107</v>
      </c>
      <c r="D57" s="346">
        <v>409</v>
      </c>
      <c r="E57" s="346">
        <v>248</v>
      </c>
      <c r="F57" s="346">
        <v>101</v>
      </c>
      <c r="G57" s="346">
        <v>535</v>
      </c>
      <c r="H57" s="600">
        <v>863</v>
      </c>
    </row>
    <row r="58" spans="1:8" ht="12.75">
      <c r="A58" s="576" t="s">
        <v>820</v>
      </c>
      <c r="B58" s="346"/>
      <c r="C58" s="346"/>
      <c r="D58" s="346"/>
      <c r="E58" s="346"/>
      <c r="F58" s="346"/>
      <c r="G58" s="346"/>
      <c r="H58" s="600"/>
    </row>
    <row r="59" spans="1:8" ht="12.75">
      <c r="A59" s="576"/>
      <c r="B59" s="346"/>
      <c r="C59" s="346"/>
      <c r="D59" s="346"/>
      <c r="E59" s="346"/>
      <c r="F59" s="346"/>
      <c r="G59" s="346"/>
      <c r="H59" s="600"/>
    </row>
    <row r="60" spans="1:8" ht="12.75">
      <c r="A60" s="577" t="s">
        <v>821</v>
      </c>
      <c r="B60" s="346"/>
      <c r="C60" s="346"/>
      <c r="D60" s="346"/>
      <c r="E60" s="346"/>
      <c r="F60" s="346"/>
      <c r="G60" s="346"/>
      <c r="H60" s="600"/>
    </row>
    <row r="61" spans="1:8" ht="12.75">
      <c r="A61" s="576" t="s">
        <v>822</v>
      </c>
      <c r="B61" s="346">
        <v>52554</v>
      </c>
      <c r="C61" s="346">
        <v>27781</v>
      </c>
      <c r="D61" s="346">
        <v>55127</v>
      </c>
      <c r="E61" s="346">
        <v>28782</v>
      </c>
      <c r="F61" s="346">
        <v>35966</v>
      </c>
      <c r="G61" s="346">
        <v>23688</v>
      </c>
      <c r="H61" s="600">
        <v>22348</v>
      </c>
    </row>
    <row r="62" spans="1:8" ht="12.75">
      <c r="A62" s="576" t="s">
        <v>823</v>
      </c>
      <c r="B62" s="346">
        <v>33797</v>
      </c>
      <c r="C62" s="346">
        <v>17402</v>
      </c>
      <c r="D62" s="346">
        <v>42224</v>
      </c>
      <c r="E62" s="346">
        <v>21510</v>
      </c>
      <c r="F62" s="346">
        <v>27875</v>
      </c>
      <c r="G62" s="346">
        <v>18279</v>
      </c>
      <c r="H62" s="600">
        <v>16229</v>
      </c>
    </row>
    <row r="63" spans="1:8" ht="12.75">
      <c r="A63" s="576" t="s">
        <v>824</v>
      </c>
      <c r="B63" s="346">
        <v>34383</v>
      </c>
      <c r="C63" s="346">
        <v>19653</v>
      </c>
      <c r="D63" s="346">
        <v>42978</v>
      </c>
      <c r="E63" s="346">
        <v>22075</v>
      </c>
      <c r="F63" s="346">
        <v>28595</v>
      </c>
      <c r="G63" s="346">
        <v>19829</v>
      </c>
      <c r="H63" s="600">
        <v>17726</v>
      </c>
    </row>
    <row r="64" spans="1:8" ht="12.75">
      <c r="A64" s="576" t="s">
        <v>825</v>
      </c>
      <c r="B64" s="346">
        <v>31975</v>
      </c>
      <c r="C64" s="346">
        <v>16681</v>
      </c>
      <c r="D64" s="346">
        <v>38921</v>
      </c>
      <c r="E64" s="346">
        <v>20970</v>
      </c>
      <c r="F64" s="346">
        <v>27866</v>
      </c>
      <c r="G64" s="346">
        <v>18231</v>
      </c>
      <c r="H64" s="600">
        <v>15969</v>
      </c>
    </row>
    <row r="65" spans="1:8" ht="12.75">
      <c r="A65" s="576" t="s">
        <v>826</v>
      </c>
      <c r="B65" s="346">
        <v>27792</v>
      </c>
      <c r="C65" s="346">
        <v>13112</v>
      </c>
      <c r="D65" s="346">
        <v>10600</v>
      </c>
      <c r="E65" s="346">
        <v>17283</v>
      </c>
      <c r="F65" s="346">
        <v>22366</v>
      </c>
      <c r="G65" s="346">
        <v>13398</v>
      </c>
      <c r="H65" s="600">
        <v>12995</v>
      </c>
    </row>
    <row r="66" spans="1:8" ht="12.75">
      <c r="A66" s="576"/>
      <c r="B66" s="346"/>
      <c r="C66" s="346"/>
      <c r="D66" s="346"/>
      <c r="E66" s="346"/>
      <c r="F66" s="346"/>
      <c r="G66" s="346"/>
      <c r="H66" s="600"/>
    </row>
    <row r="67" spans="1:8" ht="12.75">
      <c r="A67" s="577" t="s">
        <v>827</v>
      </c>
      <c r="B67" s="346"/>
      <c r="C67" s="346"/>
      <c r="D67" s="346"/>
      <c r="E67" s="346"/>
      <c r="F67" s="346"/>
      <c r="G67" s="346"/>
      <c r="H67" s="600"/>
    </row>
    <row r="68" spans="1:8" ht="12.75">
      <c r="A68" s="578" t="s">
        <v>828</v>
      </c>
      <c r="B68" s="346">
        <v>27361.05263157895</v>
      </c>
      <c r="C68" s="346">
        <v>2862.795698924731</v>
      </c>
      <c r="D68" s="346">
        <v>7988.985507246376</v>
      </c>
      <c r="E68" s="346">
        <v>7119.25</v>
      </c>
      <c r="F68" s="346">
        <v>7781.521739130435</v>
      </c>
      <c r="G68" s="346">
        <v>1899.7560975609756</v>
      </c>
      <c r="H68" s="600">
        <v>1939.732142857143</v>
      </c>
    </row>
    <row r="69" spans="1:8" ht="12.75">
      <c r="A69" s="578" t="s">
        <v>829</v>
      </c>
      <c r="B69" s="346">
        <v>766.6666666666667</v>
      </c>
      <c r="C69" s="346">
        <v>970</v>
      </c>
      <c r="D69" s="346"/>
      <c r="E69" s="346">
        <v>940</v>
      </c>
      <c r="F69" s="346"/>
      <c r="G69" s="346">
        <v>350</v>
      </c>
      <c r="H69" s="600">
        <v>883.3333333333334</v>
      </c>
    </row>
    <row r="70" spans="1:8" ht="12.75">
      <c r="A70" s="578" t="s">
        <v>830</v>
      </c>
      <c r="B70" s="346">
        <v>7505.263157894738</v>
      </c>
      <c r="C70" s="346">
        <v>403.01075268817203</v>
      </c>
      <c r="D70" s="346">
        <v>565.9420289855072</v>
      </c>
      <c r="E70" s="346">
        <v>740.5</v>
      </c>
      <c r="F70" s="346">
        <v>694.3478260869566</v>
      </c>
      <c r="G70" s="346">
        <v>201.30081300813006</v>
      </c>
      <c r="H70" s="600">
        <v>198.30357142857144</v>
      </c>
    </row>
    <row r="71" spans="1:8" ht="12.75">
      <c r="A71" s="578" t="s">
        <v>831</v>
      </c>
      <c r="B71" s="346">
        <v>128.33333333333334</v>
      </c>
      <c r="C71" s="346">
        <v>512.8571428571429</v>
      </c>
      <c r="D71" s="346"/>
      <c r="E71" s="346">
        <v>580</v>
      </c>
      <c r="F71" s="346"/>
      <c r="G71" s="346">
        <v>240</v>
      </c>
      <c r="H71" s="600">
        <v>513.3333333333334</v>
      </c>
    </row>
    <row r="72" spans="1:8" ht="12.75">
      <c r="A72" s="578" t="s">
        <v>832</v>
      </c>
      <c r="B72" s="346">
        <v>22839.285714285717</v>
      </c>
      <c r="C72" s="346">
        <v>15164.545454545454</v>
      </c>
      <c r="D72" s="346">
        <v>18533.809523809523</v>
      </c>
      <c r="E72" s="346">
        <v>29957.14285714286</v>
      </c>
      <c r="F72" s="346">
        <v>30962.222222222223</v>
      </c>
      <c r="G72" s="346">
        <v>18231</v>
      </c>
      <c r="H72" s="600">
        <v>15969</v>
      </c>
    </row>
    <row r="73" spans="1:8" ht="12.75">
      <c r="A73" s="578" t="s">
        <v>833</v>
      </c>
      <c r="B73" s="156">
        <v>52.882749172279944</v>
      </c>
      <c r="C73" s="156">
        <v>47.16886106914166</v>
      </c>
      <c r="D73" s="156">
        <v>19.22832731692274</v>
      </c>
      <c r="E73" s="156">
        <v>60.047946633312485</v>
      </c>
      <c r="F73" s="156">
        <v>62.18478049322991</v>
      </c>
      <c r="G73" s="156">
        <v>56.55312143852096</v>
      </c>
      <c r="H73" s="157">
        <v>58.130172220979645</v>
      </c>
    </row>
    <row r="74" spans="1:8" ht="13.5" thickBot="1">
      <c r="A74" s="579" t="s">
        <v>834</v>
      </c>
      <c r="B74" s="602"/>
      <c r="C74" s="602"/>
      <c r="D74" s="602"/>
      <c r="E74" s="602"/>
      <c r="F74" s="602"/>
      <c r="G74" s="602"/>
      <c r="H74" s="603"/>
    </row>
    <row r="75" spans="1:14" s="107" customFormat="1" ht="12.75">
      <c r="A75" s="343" t="s">
        <v>835</v>
      </c>
      <c r="B75" s="581"/>
      <c r="C75" s="582"/>
      <c r="D75" s="582"/>
      <c r="E75" s="582"/>
      <c r="F75" s="582"/>
      <c r="G75" s="582"/>
      <c r="H75" s="583"/>
      <c r="I75" s="106"/>
      <c r="J75" s="110"/>
      <c r="K75" s="106"/>
      <c r="L75" s="106"/>
      <c r="M75" s="106"/>
      <c r="N75" s="106"/>
    </row>
    <row r="76" ht="12.75">
      <c r="A76" s="568" t="s">
        <v>442</v>
      </c>
    </row>
    <row r="77" ht="12.75">
      <c r="A77" s="570" t="s">
        <v>753</v>
      </c>
    </row>
    <row r="78" spans="1:5" ht="12.75">
      <c r="A78" s="570" t="s">
        <v>754</v>
      </c>
      <c r="B78" s="606"/>
      <c r="C78" s="606"/>
      <c r="D78" s="606"/>
      <c r="E78" s="607"/>
    </row>
    <row r="79" ht="12.75">
      <c r="A79" s="570" t="s">
        <v>755</v>
      </c>
    </row>
  </sheetData>
  <mergeCells count="6">
    <mergeCell ref="A1:H1"/>
    <mergeCell ref="A3:H3"/>
    <mergeCell ref="B5:B8"/>
    <mergeCell ref="C5:C8"/>
    <mergeCell ref="D5:D8"/>
    <mergeCell ref="E5:E8"/>
  </mergeCells>
  <printOptions horizontalCentered="1"/>
  <pageMargins left="0.7874015748031497" right="0.7874015748031497" top="0.5905511811023623" bottom="0.984251968503937" header="0.31496062992125984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U78"/>
  <sheetViews>
    <sheetView showGridLines="0" view="pageBreakPreview" zoomScale="75" zoomScaleNormal="75" zoomScaleSheetLayoutView="75" workbookViewId="0" topLeftCell="A40">
      <selection activeCell="A3" sqref="A3:IV3"/>
    </sheetView>
  </sheetViews>
  <sheetFormatPr defaultColWidth="12.57421875" defaultRowHeight="12.75"/>
  <cols>
    <col min="1" max="1" width="44.421875" style="611" customWidth="1"/>
    <col min="2" max="3" width="12.7109375" style="620" customWidth="1"/>
    <col min="4" max="7" width="12.7109375" style="611" customWidth="1"/>
    <col min="8" max="9" width="7.7109375" style="611" customWidth="1"/>
    <col min="10" max="10" width="19.140625" style="611" customWidth="1"/>
    <col min="11" max="11" width="12.7109375" style="611" customWidth="1"/>
    <col min="12" max="12" width="19.140625" style="611" customWidth="1"/>
    <col min="13" max="13" width="10.140625" style="611" customWidth="1"/>
    <col min="14" max="14" width="11.28125" style="611" customWidth="1"/>
    <col min="15" max="15" width="14.8515625" style="611" customWidth="1"/>
    <col min="16" max="16" width="11.28125" style="611" customWidth="1"/>
    <col min="17" max="17" width="2.28125" style="611" customWidth="1"/>
    <col min="18" max="16384" width="19.140625" style="611" customWidth="1"/>
  </cols>
  <sheetData>
    <row r="1" spans="1:10" s="608" customFormat="1" ht="18">
      <c r="A1" s="948" t="s">
        <v>535</v>
      </c>
      <c r="B1" s="948"/>
      <c r="C1" s="948"/>
      <c r="D1" s="948"/>
      <c r="E1" s="948"/>
      <c r="F1" s="948"/>
      <c r="G1" s="948"/>
      <c r="H1" s="587"/>
      <c r="I1" s="587"/>
      <c r="J1" s="587"/>
    </row>
    <row r="3" spans="1:14" s="796" customFormat="1" ht="27.75" customHeight="1">
      <c r="A3" s="951" t="s">
        <v>14</v>
      </c>
      <c r="B3" s="951"/>
      <c r="C3" s="951"/>
      <c r="D3" s="951"/>
      <c r="E3" s="951"/>
      <c r="F3" s="951"/>
      <c r="G3" s="951"/>
      <c r="H3" s="792"/>
      <c r="I3" s="792"/>
      <c r="J3" s="793"/>
      <c r="K3" s="794"/>
      <c r="L3" s="795"/>
      <c r="M3" s="795"/>
      <c r="N3" s="795"/>
    </row>
    <row r="4" spans="1:7" ht="14.25" customHeight="1" thickBot="1">
      <c r="A4" s="609"/>
      <c r="B4" s="610"/>
      <c r="C4" s="610"/>
      <c r="D4" s="609"/>
      <c r="E4" s="609"/>
      <c r="F4" s="609"/>
      <c r="G4" s="609"/>
    </row>
    <row r="5" spans="1:7" s="612" customFormat="1" ht="12.75">
      <c r="A5" s="653"/>
      <c r="B5" s="961" t="s">
        <v>15</v>
      </c>
      <c r="C5" s="961" t="s">
        <v>16</v>
      </c>
      <c r="D5" s="961" t="s">
        <v>17</v>
      </c>
      <c r="E5" s="654" t="s">
        <v>18</v>
      </c>
      <c r="F5" s="654"/>
      <c r="G5" s="655" t="s">
        <v>5</v>
      </c>
    </row>
    <row r="6" spans="1:7" s="612" customFormat="1" ht="12.75">
      <c r="A6" s="656"/>
      <c r="B6" s="962"/>
      <c r="C6" s="962"/>
      <c r="D6" s="962"/>
      <c r="E6" s="657" t="s">
        <v>19</v>
      </c>
      <c r="F6" s="657" t="s">
        <v>20</v>
      </c>
      <c r="G6" s="658" t="s">
        <v>21</v>
      </c>
    </row>
    <row r="7" spans="1:16" s="612" customFormat="1" ht="13.5" thickBot="1">
      <c r="A7" s="659"/>
      <c r="B7" s="963"/>
      <c r="C7" s="963"/>
      <c r="D7" s="963"/>
      <c r="E7" s="660" t="s">
        <v>22</v>
      </c>
      <c r="F7" s="660"/>
      <c r="G7" s="661" t="s">
        <v>23</v>
      </c>
      <c r="J7" s="613"/>
      <c r="K7" s="613"/>
      <c r="L7" s="613"/>
      <c r="M7" s="613"/>
      <c r="N7" s="613"/>
      <c r="O7" s="613"/>
      <c r="P7" s="613"/>
    </row>
    <row r="8" spans="1:16" ht="12.75">
      <c r="A8" s="575" t="s">
        <v>775</v>
      </c>
      <c r="B8" s="598">
        <v>1224</v>
      </c>
      <c r="C8" s="598">
        <v>399</v>
      </c>
      <c r="D8" s="598">
        <v>38</v>
      </c>
      <c r="E8" s="598">
        <v>16</v>
      </c>
      <c r="F8" s="598">
        <v>554</v>
      </c>
      <c r="G8" s="599">
        <v>220</v>
      </c>
      <c r="J8" s="614"/>
      <c r="K8" s="615"/>
      <c r="L8" s="615"/>
      <c r="M8" s="615"/>
      <c r="N8" s="615"/>
      <c r="O8" s="615"/>
      <c r="P8" s="615"/>
    </row>
    <row r="9" spans="1:16" ht="12.75">
      <c r="A9" s="576" t="s">
        <v>776</v>
      </c>
      <c r="B9" s="346">
        <v>32145</v>
      </c>
      <c r="C9" s="346">
        <v>28854</v>
      </c>
      <c r="D9" s="346">
        <v>1857</v>
      </c>
      <c r="E9" s="346">
        <v>4926</v>
      </c>
      <c r="F9" s="346">
        <v>21404</v>
      </c>
      <c r="G9" s="600">
        <v>13182</v>
      </c>
      <c r="J9" s="615"/>
      <c r="K9" s="615"/>
      <c r="L9" s="615"/>
      <c r="M9" s="615"/>
      <c r="N9" s="615"/>
      <c r="O9" s="615"/>
      <c r="P9" s="615"/>
    </row>
    <row r="10" spans="1:16" ht="12.75">
      <c r="A10" s="576"/>
      <c r="B10" s="346"/>
      <c r="C10" s="346"/>
      <c r="D10" s="346"/>
      <c r="E10" s="346"/>
      <c r="F10" s="346"/>
      <c r="G10" s="600"/>
      <c r="J10" s="615"/>
      <c r="K10" s="615"/>
      <c r="L10" s="615"/>
      <c r="M10" s="615"/>
      <c r="N10" s="615"/>
      <c r="O10" s="615"/>
      <c r="P10" s="615"/>
    </row>
    <row r="11" spans="1:16" ht="12.75">
      <c r="A11" s="577" t="s">
        <v>777</v>
      </c>
      <c r="B11" s="346"/>
      <c r="C11" s="346"/>
      <c r="D11" s="346"/>
      <c r="E11" s="346"/>
      <c r="F11" s="346"/>
      <c r="G11" s="600"/>
      <c r="H11" s="616"/>
      <c r="J11" s="615"/>
      <c r="K11" s="615"/>
      <c r="L11" s="615"/>
      <c r="M11" s="615"/>
      <c r="N11" s="615"/>
      <c r="O11" s="615"/>
      <c r="P11" s="615"/>
    </row>
    <row r="12" spans="1:16" ht="12.75">
      <c r="A12" s="576" t="s">
        <v>778</v>
      </c>
      <c r="B12" s="156">
        <v>14.6</v>
      </c>
      <c r="C12" s="156">
        <v>44.8</v>
      </c>
      <c r="D12" s="156">
        <v>31.9</v>
      </c>
      <c r="E12" s="156">
        <v>10.5</v>
      </c>
      <c r="F12" s="156">
        <v>28.6</v>
      </c>
      <c r="G12" s="157">
        <v>42.5</v>
      </c>
      <c r="H12" s="616"/>
      <c r="J12" s="615"/>
      <c r="K12" s="615"/>
      <c r="L12" s="615"/>
      <c r="M12" s="615"/>
      <c r="N12" s="615"/>
      <c r="O12" s="615"/>
      <c r="P12" s="615"/>
    </row>
    <row r="13" spans="1:16" ht="12.75">
      <c r="A13" s="576" t="s">
        <v>779</v>
      </c>
      <c r="B13" s="156">
        <v>10.9</v>
      </c>
      <c r="C13" s="156">
        <v>26.4</v>
      </c>
      <c r="D13" s="156">
        <v>9.3</v>
      </c>
      <c r="E13" s="156">
        <v>7</v>
      </c>
      <c r="F13" s="156">
        <v>15.9</v>
      </c>
      <c r="G13" s="157">
        <v>22.1</v>
      </c>
      <c r="H13" s="616"/>
      <c r="J13" s="617"/>
      <c r="K13" s="617"/>
      <c r="L13" s="617"/>
      <c r="M13" s="617"/>
      <c r="N13" s="615"/>
      <c r="O13" s="615"/>
      <c r="P13" s="615"/>
    </row>
    <row r="14" spans="1:16" ht="12.75">
      <c r="A14" s="576" t="s">
        <v>780</v>
      </c>
      <c r="B14" s="156">
        <v>0.5</v>
      </c>
      <c r="C14" s="156">
        <v>0.4</v>
      </c>
      <c r="D14" s="156">
        <v>0.4</v>
      </c>
      <c r="E14" s="156">
        <v>0.2</v>
      </c>
      <c r="F14" s="156">
        <v>0.9</v>
      </c>
      <c r="G14" s="157">
        <v>0.5</v>
      </c>
      <c r="H14" s="616"/>
      <c r="I14" s="616"/>
      <c r="J14" s="615"/>
      <c r="K14" s="615"/>
      <c r="L14" s="614"/>
      <c r="M14" s="615"/>
      <c r="N14" s="614"/>
      <c r="O14" s="614"/>
      <c r="P14" s="615"/>
    </row>
    <row r="15" spans="1:16" ht="12.75">
      <c r="A15" s="576" t="s">
        <v>781</v>
      </c>
      <c r="B15" s="156">
        <v>28.4</v>
      </c>
      <c r="C15" s="156">
        <v>31.3</v>
      </c>
      <c r="D15" s="156">
        <v>34.6</v>
      </c>
      <c r="E15" s="156">
        <v>18</v>
      </c>
      <c r="F15" s="156">
        <v>45.8</v>
      </c>
      <c r="G15" s="157">
        <v>38</v>
      </c>
      <c r="H15" s="616"/>
      <c r="I15" s="616"/>
      <c r="J15" s="615"/>
      <c r="K15" s="615"/>
      <c r="L15" s="615"/>
      <c r="M15" s="615"/>
      <c r="N15" s="615"/>
      <c r="O15" s="615"/>
      <c r="P15" s="615"/>
    </row>
    <row r="16" spans="1:16" ht="12.75">
      <c r="A16" s="576" t="s">
        <v>447</v>
      </c>
      <c r="B16" s="156">
        <v>1.3</v>
      </c>
      <c r="C16" s="156">
        <v>1.1</v>
      </c>
      <c r="D16" s="156">
        <v>1</v>
      </c>
      <c r="E16" s="156">
        <v>0.8</v>
      </c>
      <c r="F16" s="156">
        <v>1.2</v>
      </c>
      <c r="G16" s="157">
        <v>1.1</v>
      </c>
      <c r="H16" s="616"/>
      <c r="I16" s="616"/>
      <c r="J16" s="615" t="s">
        <v>284</v>
      </c>
      <c r="K16" s="615" t="s">
        <v>284</v>
      </c>
      <c r="L16" s="615" t="s">
        <v>284</v>
      </c>
      <c r="M16" s="615" t="s">
        <v>284</v>
      </c>
      <c r="N16" s="615" t="s">
        <v>284</v>
      </c>
      <c r="O16" s="615" t="s">
        <v>284</v>
      </c>
      <c r="P16" s="615" t="s">
        <v>284</v>
      </c>
    </row>
    <row r="17" spans="1:16" ht="12.75">
      <c r="A17" s="576" t="s">
        <v>783</v>
      </c>
      <c r="B17" s="156" t="s">
        <v>782</v>
      </c>
      <c r="C17" s="156" t="s">
        <v>782</v>
      </c>
      <c r="D17" s="156">
        <v>0</v>
      </c>
      <c r="E17" s="156" t="s">
        <v>782</v>
      </c>
      <c r="F17" s="156">
        <v>0.1</v>
      </c>
      <c r="G17" s="157">
        <v>0.1</v>
      </c>
      <c r="H17" s="616"/>
      <c r="I17" s="616"/>
      <c r="J17" s="615"/>
      <c r="K17" s="615"/>
      <c r="L17" s="614"/>
      <c r="M17" s="615"/>
      <c r="N17" s="615"/>
      <c r="O17" s="615"/>
      <c r="P17" s="615"/>
    </row>
    <row r="18" spans="1:16" ht="12.75">
      <c r="A18" s="576" t="s">
        <v>784</v>
      </c>
      <c r="B18" s="346">
        <v>6309</v>
      </c>
      <c r="C18" s="346">
        <v>10403</v>
      </c>
      <c r="D18" s="346">
        <v>17442</v>
      </c>
      <c r="E18" s="346">
        <v>4404</v>
      </c>
      <c r="F18" s="346">
        <v>10068</v>
      </c>
      <c r="G18" s="600">
        <v>8850</v>
      </c>
      <c r="H18" s="616"/>
      <c r="I18" s="616"/>
      <c r="J18" s="614"/>
      <c r="K18" s="614"/>
      <c r="L18" s="614"/>
      <c r="M18" s="614"/>
      <c r="N18" s="614"/>
      <c r="O18" s="614"/>
      <c r="P18" s="614"/>
    </row>
    <row r="19" spans="1:16" ht="12.75">
      <c r="A19" s="576" t="s">
        <v>785</v>
      </c>
      <c r="B19" s="346">
        <v>90</v>
      </c>
      <c r="C19" s="346">
        <v>27</v>
      </c>
      <c r="D19" s="346">
        <v>9</v>
      </c>
      <c r="E19" s="346">
        <v>38</v>
      </c>
      <c r="F19" s="346">
        <v>215</v>
      </c>
      <c r="G19" s="600">
        <v>208</v>
      </c>
      <c r="H19" s="616"/>
      <c r="I19" s="616"/>
      <c r="J19" s="615"/>
      <c r="K19" s="615"/>
      <c r="L19" s="615"/>
      <c r="M19" s="615"/>
      <c r="N19" s="615"/>
      <c r="O19" s="615"/>
      <c r="P19" s="615"/>
    </row>
    <row r="20" spans="1:16" ht="12.75">
      <c r="A20" s="576"/>
      <c r="B20" s="346"/>
      <c r="C20" s="346"/>
      <c r="D20" s="346"/>
      <c r="E20" s="346"/>
      <c r="F20" s="346"/>
      <c r="G20" s="600"/>
      <c r="H20" s="616"/>
      <c r="I20" s="616"/>
      <c r="J20" s="615"/>
      <c r="K20" s="615"/>
      <c r="L20" s="615"/>
      <c r="M20" s="615"/>
      <c r="N20" s="615"/>
      <c r="O20" s="615"/>
      <c r="P20" s="615"/>
    </row>
    <row r="21" spans="1:16" ht="12.75">
      <c r="A21" s="577" t="s">
        <v>786</v>
      </c>
      <c r="B21" s="346"/>
      <c r="C21" s="346"/>
      <c r="D21" s="346"/>
      <c r="E21" s="346"/>
      <c r="F21" s="346"/>
      <c r="G21" s="600"/>
      <c r="H21" s="618"/>
      <c r="I21" s="618"/>
      <c r="J21" s="615"/>
      <c r="K21" s="615"/>
      <c r="L21" s="615"/>
      <c r="M21" s="615"/>
      <c r="N21" s="615"/>
      <c r="O21" s="615"/>
      <c r="P21" s="615"/>
    </row>
    <row r="22" spans="1:16" ht="12.75">
      <c r="A22" s="576" t="s">
        <v>787</v>
      </c>
      <c r="B22" s="346">
        <v>6451</v>
      </c>
      <c r="C22" s="346">
        <v>4142</v>
      </c>
      <c r="D22" s="346">
        <v>1508</v>
      </c>
      <c r="E22" s="346">
        <v>4165</v>
      </c>
      <c r="F22" s="346">
        <v>4751</v>
      </c>
      <c r="G22" s="600">
        <v>5851</v>
      </c>
      <c r="H22" s="618"/>
      <c r="I22" s="618"/>
      <c r="J22" s="615"/>
      <c r="K22" s="615"/>
      <c r="L22" s="615"/>
      <c r="M22" s="615"/>
      <c r="N22" s="615"/>
      <c r="O22" s="615"/>
      <c r="P22" s="615"/>
    </row>
    <row r="23" spans="1:16" ht="12.75">
      <c r="A23" s="576" t="s">
        <v>788</v>
      </c>
      <c r="B23" s="346">
        <v>53790</v>
      </c>
      <c r="C23" s="346">
        <v>22207</v>
      </c>
      <c r="D23" s="346">
        <v>68971</v>
      </c>
      <c r="E23" s="346">
        <v>19290</v>
      </c>
      <c r="F23" s="346">
        <v>56942</v>
      </c>
      <c r="G23" s="600">
        <v>44249</v>
      </c>
      <c r="H23" s="618"/>
      <c r="I23" s="618"/>
      <c r="J23" s="615"/>
      <c r="K23" s="615"/>
      <c r="L23" s="615"/>
      <c r="M23" s="615"/>
      <c r="N23" s="615"/>
      <c r="O23" s="615"/>
      <c r="P23" s="615"/>
    </row>
    <row r="24" spans="1:16" ht="12.75">
      <c r="A24" s="576" t="s">
        <v>789</v>
      </c>
      <c r="B24" s="346">
        <v>125</v>
      </c>
      <c r="C24" s="346">
        <v>73</v>
      </c>
      <c r="D24" s="346">
        <v>1268</v>
      </c>
      <c r="E24" s="346">
        <v>217</v>
      </c>
      <c r="F24" s="346">
        <v>103</v>
      </c>
      <c r="G24" s="600">
        <v>426</v>
      </c>
      <c r="H24" s="618"/>
      <c r="I24" s="618"/>
      <c r="J24" s="615"/>
      <c r="K24" s="615"/>
      <c r="L24" s="615"/>
      <c r="M24" s="615"/>
      <c r="N24" s="615"/>
      <c r="O24" s="615"/>
      <c r="P24" s="615"/>
    </row>
    <row r="25" spans="1:16" ht="12.75">
      <c r="A25" s="576"/>
      <c r="B25" s="346"/>
      <c r="C25" s="346"/>
      <c r="D25" s="346"/>
      <c r="E25" s="346"/>
      <c r="F25" s="346"/>
      <c r="G25" s="600"/>
      <c r="H25" s="618"/>
      <c r="I25" s="618"/>
      <c r="J25" s="615"/>
      <c r="K25" s="615"/>
      <c r="L25" s="615"/>
      <c r="M25" s="615"/>
      <c r="N25" s="615"/>
      <c r="O25" s="615"/>
      <c r="P25" s="615"/>
    </row>
    <row r="26" spans="1:16" ht="12.75">
      <c r="A26" s="577" t="s">
        <v>790</v>
      </c>
      <c r="B26" s="346"/>
      <c r="C26" s="346"/>
      <c r="D26" s="346"/>
      <c r="E26" s="346"/>
      <c r="F26" s="346"/>
      <c r="G26" s="600"/>
      <c r="H26" s="618"/>
      <c r="I26" s="618"/>
      <c r="J26" s="615"/>
      <c r="K26" s="615"/>
      <c r="L26" s="615"/>
      <c r="M26" s="615"/>
      <c r="N26" s="615"/>
      <c r="O26" s="615"/>
      <c r="P26" s="615"/>
    </row>
    <row r="27" spans="1:16" ht="12.75">
      <c r="A27" s="576" t="s">
        <v>791</v>
      </c>
      <c r="B27" s="346">
        <v>277</v>
      </c>
      <c r="C27" s="346">
        <v>227</v>
      </c>
      <c r="D27" s="346">
        <v>74</v>
      </c>
      <c r="E27" s="346">
        <v>249</v>
      </c>
      <c r="F27" s="346">
        <v>307</v>
      </c>
      <c r="G27" s="600">
        <v>302</v>
      </c>
      <c r="H27" s="618"/>
      <c r="I27" s="618"/>
      <c r="J27" s="615"/>
      <c r="K27" s="615"/>
      <c r="L27" s="615"/>
      <c r="M27" s="615"/>
      <c r="N27" s="615"/>
      <c r="O27" s="615"/>
      <c r="P27" s="615"/>
    </row>
    <row r="28" spans="1:16" ht="12.75">
      <c r="A28" s="576" t="s">
        <v>792</v>
      </c>
      <c r="B28" s="346">
        <v>422</v>
      </c>
      <c r="C28" s="346">
        <v>373</v>
      </c>
      <c r="D28" s="346">
        <v>33</v>
      </c>
      <c r="E28" s="346">
        <v>162</v>
      </c>
      <c r="F28" s="346">
        <v>490</v>
      </c>
      <c r="G28" s="600">
        <v>541</v>
      </c>
      <c r="H28" s="618"/>
      <c r="I28" s="618"/>
      <c r="J28" s="615"/>
      <c r="K28" s="615"/>
      <c r="L28" s="615"/>
      <c r="M28" s="615"/>
      <c r="N28" s="615"/>
      <c r="O28" s="615"/>
      <c r="P28" s="615"/>
    </row>
    <row r="29" spans="1:16" ht="12.75">
      <c r="A29" s="576" t="s">
        <v>793</v>
      </c>
      <c r="B29" s="346">
        <v>116</v>
      </c>
      <c r="C29" s="346">
        <v>27</v>
      </c>
      <c r="D29" s="346">
        <v>11</v>
      </c>
      <c r="E29" s="346">
        <v>38</v>
      </c>
      <c r="F29" s="346">
        <v>72</v>
      </c>
      <c r="G29" s="600">
        <v>74</v>
      </c>
      <c r="H29" s="618"/>
      <c r="I29" s="618"/>
      <c r="J29" s="615"/>
      <c r="K29" s="615"/>
      <c r="L29" s="615"/>
      <c r="M29" s="615"/>
      <c r="N29" s="615"/>
      <c r="O29" s="615"/>
      <c r="P29" s="615"/>
    </row>
    <row r="30" spans="1:16" ht="12.75">
      <c r="A30" s="576" t="s">
        <v>794</v>
      </c>
      <c r="B30" s="346">
        <v>163</v>
      </c>
      <c r="C30" s="346">
        <v>154</v>
      </c>
      <c r="D30" s="346">
        <v>2</v>
      </c>
      <c r="E30" s="346">
        <v>159</v>
      </c>
      <c r="F30" s="346">
        <v>13</v>
      </c>
      <c r="G30" s="600">
        <v>36</v>
      </c>
      <c r="H30" s="618"/>
      <c r="I30" s="618"/>
      <c r="J30" s="615"/>
      <c r="K30" s="615"/>
      <c r="L30" s="615"/>
      <c r="M30" s="615"/>
      <c r="N30" s="615"/>
      <c r="O30" s="615"/>
      <c r="P30" s="615"/>
    </row>
    <row r="31" spans="1:16" ht="12.75">
      <c r="A31" s="576" t="s">
        <v>795</v>
      </c>
      <c r="B31" s="346">
        <v>16377</v>
      </c>
      <c r="C31" s="346">
        <v>8435</v>
      </c>
      <c r="D31" s="346">
        <v>37342</v>
      </c>
      <c r="E31" s="346">
        <v>5143</v>
      </c>
      <c r="F31" s="346">
        <v>20393</v>
      </c>
      <c r="G31" s="600">
        <v>15751</v>
      </c>
      <c r="H31" s="618"/>
      <c r="I31" s="618"/>
      <c r="J31" s="615"/>
      <c r="K31" s="615"/>
      <c r="L31" s="615"/>
      <c r="M31" s="615"/>
      <c r="N31" s="615"/>
      <c r="O31" s="615"/>
      <c r="P31" s="615"/>
    </row>
    <row r="32" spans="1:16" ht="12.75">
      <c r="A32" s="576" t="s">
        <v>796</v>
      </c>
      <c r="B32" s="346">
        <v>5267</v>
      </c>
      <c r="C32" s="346">
        <v>3040</v>
      </c>
      <c r="D32" s="346">
        <v>928</v>
      </c>
      <c r="E32" s="346">
        <v>2880</v>
      </c>
      <c r="F32" s="346">
        <v>2429</v>
      </c>
      <c r="G32" s="600">
        <v>2382</v>
      </c>
      <c r="H32" s="618"/>
      <c r="I32" s="618"/>
      <c r="J32" s="615"/>
      <c r="K32" s="615"/>
      <c r="L32" s="615"/>
      <c r="M32" s="615"/>
      <c r="N32" s="615"/>
      <c r="O32" s="615"/>
      <c r="P32" s="615"/>
    </row>
    <row r="33" spans="1:16" ht="12.75">
      <c r="A33" s="576" t="s">
        <v>797</v>
      </c>
      <c r="B33" s="346">
        <v>2740</v>
      </c>
      <c r="C33" s="346">
        <v>1132</v>
      </c>
      <c r="D33" s="346">
        <v>4572</v>
      </c>
      <c r="E33" s="346">
        <v>659</v>
      </c>
      <c r="F33" s="346">
        <v>2425</v>
      </c>
      <c r="G33" s="600">
        <v>1583</v>
      </c>
      <c r="H33" s="618"/>
      <c r="I33" s="618"/>
      <c r="J33" s="615"/>
      <c r="K33" s="615"/>
      <c r="L33" s="615"/>
      <c r="M33" s="615"/>
      <c r="N33" s="615"/>
      <c r="O33" s="615"/>
      <c r="P33" s="615"/>
    </row>
    <row r="34" spans="1:16" ht="12.75">
      <c r="A34" s="576" t="s">
        <v>798</v>
      </c>
      <c r="B34" s="346">
        <v>653</v>
      </c>
      <c r="C34" s="346">
        <v>239</v>
      </c>
      <c r="D34" s="346">
        <v>383</v>
      </c>
      <c r="E34" s="346">
        <v>132</v>
      </c>
      <c r="F34" s="346">
        <v>475</v>
      </c>
      <c r="G34" s="600">
        <v>420</v>
      </c>
      <c r="H34" s="618"/>
      <c r="I34" s="618"/>
      <c r="J34" s="615"/>
      <c r="K34" s="615"/>
      <c r="L34" s="615"/>
      <c r="M34" s="615"/>
      <c r="N34" s="615"/>
      <c r="O34" s="615"/>
      <c r="P34" s="615"/>
    </row>
    <row r="35" spans="1:16" ht="12.75">
      <c r="A35" s="576" t="s">
        <v>799</v>
      </c>
      <c r="B35" s="346">
        <v>1382</v>
      </c>
      <c r="C35" s="346">
        <v>747</v>
      </c>
      <c r="D35" s="346">
        <v>1789</v>
      </c>
      <c r="E35" s="346">
        <v>505</v>
      </c>
      <c r="F35" s="346">
        <v>1195</v>
      </c>
      <c r="G35" s="600">
        <v>1052</v>
      </c>
      <c r="H35" s="618"/>
      <c r="I35" s="618"/>
      <c r="J35" s="615"/>
      <c r="K35" s="615"/>
      <c r="L35" s="615"/>
      <c r="M35" s="615"/>
      <c r="N35" s="615"/>
      <c r="O35" s="615"/>
      <c r="P35" s="615"/>
    </row>
    <row r="36" spans="1:16" ht="12.75">
      <c r="A36" s="576" t="s">
        <v>800</v>
      </c>
      <c r="B36" s="346">
        <v>1973</v>
      </c>
      <c r="C36" s="346">
        <v>991</v>
      </c>
      <c r="D36" s="346">
        <v>1853</v>
      </c>
      <c r="E36" s="346">
        <v>951</v>
      </c>
      <c r="F36" s="346">
        <v>1712</v>
      </c>
      <c r="G36" s="600">
        <v>1833</v>
      </c>
      <c r="H36" s="618"/>
      <c r="I36" s="618"/>
      <c r="J36" s="615"/>
      <c r="K36" s="615"/>
      <c r="L36" s="615"/>
      <c r="M36" s="615"/>
      <c r="N36" s="615"/>
      <c r="O36" s="615"/>
      <c r="P36" s="615"/>
    </row>
    <row r="37" spans="1:16" ht="12.75">
      <c r="A37" s="576" t="s">
        <v>801</v>
      </c>
      <c r="B37" s="346">
        <v>152</v>
      </c>
      <c r="C37" s="346">
        <v>146</v>
      </c>
      <c r="D37" s="346">
        <v>145</v>
      </c>
      <c r="E37" s="346">
        <v>43</v>
      </c>
      <c r="F37" s="346">
        <v>402</v>
      </c>
      <c r="G37" s="600">
        <v>352</v>
      </c>
      <c r="H37" s="618"/>
      <c r="I37" s="618"/>
      <c r="J37" s="615"/>
      <c r="K37" s="615"/>
      <c r="L37" s="615"/>
      <c r="M37" s="615"/>
      <c r="N37" s="615"/>
      <c r="O37" s="615"/>
      <c r="P37" s="615"/>
    </row>
    <row r="38" spans="1:16" ht="12.75">
      <c r="A38" s="576" t="s">
        <v>802</v>
      </c>
      <c r="B38" s="346">
        <v>1148</v>
      </c>
      <c r="C38" s="346">
        <v>565</v>
      </c>
      <c r="D38" s="346">
        <v>968</v>
      </c>
      <c r="E38" s="346">
        <v>323</v>
      </c>
      <c r="F38" s="346">
        <v>1681</v>
      </c>
      <c r="G38" s="600">
        <v>1049</v>
      </c>
      <c r="H38" s="618"/>
      <c r="I38" s="618"/>
      <c r="J38" s="615"/>
      <c r="K38" s="615"/>
      <c r="L38" s="614"/>
      <c r="M38" s="615"/>
      <c r="N38" s="615"/>
      <c r="O38" s="615"/>
      <c r="P38" s="615"/>
    </row>
    <row r="39" spans="1:16" ht="12.75">
      <c r="A39" s="576" t="s">
        <v>803</v>
      </c>
      <c r="B39" s="346">
        <v>2639</v>
      </c>
      <c r="C39" s="346">
        <v>1540</v>
      </c>
      <c r="D39" s="346">
        <v>3343</v>
      </c>
      <c r="E39" s="346">
        <v>890</v>
      </c>
      <c r="F39" s="346">
        <v>2987</v>
      </c>
      <c r="G39" s="600">
        <v>1755</v>
      </c>
      <c r="H39" s="618"/>
      <c r="I39" s="618"/>
      <c r="J39" s="615" t="s">
        <v>284</v>
      </c>
      <c r="K39" s="615" t="s">
        <v>284</v>
      </c>
      <c r="L39" s="615" t="s">
        <v>284</v>
      </c>
      <c r="M39" s="615" t="s">
        <v>284</v>
      </c>
      <c r="N39" s="615" t="s">
        <v>284</v>
      </c>
      <c r="O39" s="615" t="s">
        <v>284</v>
      </c>
      <c r="P39" s="615" t="s">
        <v>284</v>
      </c>
    </row>
    <row r="40" spans="1:16" ht="12.75">
      <c r="A40" s="576" t="s">
        <v>804</v>
      </c>
      <c r="B40" s="346">
        <v>562</v>
      </c>
      <c r="C40" s="346">
        <v>927</v>
      </c>
      <c r="D40" s="346">
        <v>768</v>
      </c>
      <c r="E40" s="346">
        <v>0</v>
      </c>
      <c r="F40" s="346">
        <v>2551</v>
      </c>
      <c r="G40" s="600">
        <v>1035</v>
      </c>
      <c r="H40" s="618"/>
      <c r="I40" s="618"/>
      <c r="J40" s="614"/>
      <c r="K40" s="614"/>
      <c r="L40" s="614"/>
      <c r="M40" s="614"/>
      <c r="N40" s="614"/>
      <c r="O40" s="614"/>
      <c r="P40" s="614"/>
    </row>
    <row r="41" spans="1:16" ht="12.75">
      <c r="A41" s="576" t="s">
        <v>805</v>
      </c>
      <c r="B41" s="346">
        <v>538</v>
      </c>
      <c r="C41" s="346">
        <v>850</v>
      </c>
      <c r="D41" s="346">
        <v>668</v>
      </c>
      <c r="E41" s="346">
        <v>457</v>
      </c>
      <c r="F41" s="346">
        <v>692</v>
      </c>
      <c r="G41" s="600">
        <v>962</v>
      </c>
      <c r="H41" s="618"/>
      <c r="I41" s="618"/>
      <c r="J41" s="614"/>
      <c r="K41" s="614"/>
      <c r="L41" s="614"/>
      <c r="M41" s="614"/>
      <c r="N41" s="614"/>
      <c r="O41" s="614"/>
      <c r="P41" s="614"/>
    </row>
    <row r="42" spans="1:16" ht="12.75">
      <c r="A42" s="576" t="s">
        <v>806</v>
      </c>
      <c r="B42" s="346">
        <v>229</v>
      </c>
      <c r="C42" s="346">
        <v>122</v>
      </c>
      <c r="D42" s="346">
        <v>590</v>
      </c>
      <c r="E42" s="346">
        <v>63</v>
      </c>
      <c r="F42" s="346">
        <v>340</v>
      </c>
      <c r="G42" s="600">
        <v>213</v>
      </c>
      <c r="H42" s="618"/>
      <c r="I42" s="618"/>
      <c r="J42" s="615"/>
      <c r="K42" s="615"/>
      <c r="L42" s="615"/>
      <c r="M42" s="615"/>
      <c r="N42" s="615"/>
      <c r="O42" s="615"/>
      <c r="P42" s="615"/>
    </row>
    <row r="43" spans="1:16" ht="12.75">
      <c r="A43" s="576" t="s">
        <v>807</v>
      </c>
      <c r="B43" s="346">
        <v>134</v>
      </c>
      <c r="C43" s="346">
        <v>180</v>
      </c>
      <c r="D43" s="346">
        <v>125</v>
      </c>
      <c r="E43" s="346">
        <v>61</v>
      </c>
      <c r="F43" s="346">
        <v>180</v>
      </c>
      <c r="G43" s="600">
        <v>244</v>
      </c>
      <c r="H43" s="618"/>
      <c r="I43" s="618"/>
      <c r="J43" s="614"/>
      <c r="K43" s="614"/>
      <c r="L43" s="614"/>
      <c r="M43" s="614"/>
      <c r="N43" s="614"/>
      <c r="O43" s="614"/>
      <c r="P43" s="614"/>
    </row>
    <row r="44" spans="1:16" ht="12.75">
      <c r="A44" s="576" t="s">
        <v>808</v>
      </c>
      <c r="B44" s="346"/>
      <c r="C44" s="346"/>
      <c r="D44" s="346"/>
      <c r="E44" s="346"/>
      <c r="F44" s="346"/>
      <c r="G44" s="600"/>
      <c r="H44" s="618"/>
      <c r="I44" s="618"/>
      <c r="J44" s="615"/>
      <c r="K44" s="615"/>
      <c r="L44" s="614"/>
      <c r="M44" s="615"/>
      <c r="N44" s="615"/>
      <c r="O44" s="615"/>
      <c r="P44" s="615"/>
    </row>
    <row r="45" spans="1:16" ht="12.75">
      <c r="A45" s="576"/>
      <c r="B45" s="346"/>
      <c r="C45" s="346"/>
      <c r="D45" s="346"/>
      <c r="E45" s="346"/>
      <c r="F45" s="346"/>
      <c r="G45" s="600"/>
      <c r="H45" s="618"/>
      <c r="I45" s="618"/>
      <c r="J45" s="615"/>
      <c r="K45" s="615"/>
      <c r="L45" s="614"/>
      <c r="M45" s="615"/>
      <c r="N45" s="615"/>
      <c r="O45" s="615"/>
      <c r="P45" s="615"/>
    </row>
    <row r="46" spans="1:16" ht="12.75">
      <c r="A46" s="577" t="s">
        <v>809</v>
      </c>
      <c r="B46" s="346"/>
      <c r="C46" s="346"/>
      <c r="D46" s="346"/>
      <c r="E46" s="346"/>
      <c r="F46" s="346"/>
      <c r="G46" s="600"/>
      <c r="H46" s="618"/>
      <c r="I46" s="618"/>
      <c r="J46" s="615"/>
      <c r="K46" s="615"/>
      <c r="L46" s="615"/>
      <c r="M46" s="615"/>
      <c r="N46" s="615"/>
      <c r="O46" s="615"/>
      <c r="P46" s="615"/>
    </row>
    <row r="47" spans="1:16" ht="12.75">
      <c r="A47" s="576" t="s">
        <v>810</v>
      </c>
      <c r="B47" s="346">
        <v>190495</v>
      </c>
      <c r="C47" s="346">
        <v>116586</v>
      </c>
      <c r="D47" s="346">
        <v>72341</v>
      </c>
      <c r="E47" s="346">
        <v>95406</v>
      </c>
      <c r="F47" s="346">
        <v>112674</v>
      </c>
      <c r="G47" s="600">
        <v>108417</v>
      </c>
      <c r="H47" s="618"/>
      <c r="I47" s="618"/>
      <c r="J47" s="614"/>
      <c r="K47" s="614"/>
      <c r="L47" s="614"/>
      <c r="M47" s="614"/>
      <c r="N47" s="614"/>
      <c r="O47" s="614"/>
      <c r="P47" s="614"/>
    </row>
    <row r="48" spans="1:16" ht="12.75">
      <c r="A48" s="576" t="s">
        <v>811</v>
      </c>
      <c r="B48" s="346">
        <v>121869</v>
      </c>
      <c r="C48" s="346">
        <v>63504</v>
      </c>
      <c r="D48" s="346">
        <v>34458</v>
      </c>
      <c r="E48" s="346">
        <v>65273</v>
      </c>
      <c r="F48" s="346">
        <v>33750</v>
      </c>
      <c r="G48" s="600">
        <v>49187</v>
      </c>
      <c r="H48" s="618"/>
      <c r="I48" s="618"/>
      <c r="J48" s="614"/>
      <c r="K48" s="614"/>
      <c r="L48" s="614"/>
      <c r="M48" s="614"/>
      <c r="N48" s="614"/>
      <c r="O48" s="614"/>
      <c r="P48" s="614"/>
    </row>
    <row r="49" spans="1:16" ht="12.75">
      <c r="A49" s="576" t="s">
        <v>812</v>
      </c>
      <c r="B49" s="346">
        <v>74</v>
      </c>
      <c r="C49" s="346">
        <v>122</v>
      </c>
      <c r="D49" s="346">
        <v>37</v>
      </c>
      <c r="E49" s="346">
        <v>12</v>
      </c>
      <c r="F49" s="346">
        <v>378</v>
      </c>
      <c r="G49" s="600">
        <v>473</v>
      </c>
      <c r="H49" s="618"/>
      <c r="I49" s="618"/>
      <c r="J49" s="615"/>
      <c r="K49" s="615"/>
      <c r="L49" s="615"/>
      <c r="M49" s="615"/>
      <c r="N49" s="615"/>
      <c r="O49" s="615"/>
      <c r="P49" s="615"/>
    </row>
    <row r="50" spans="1:16" ht="12.75">
      <c r="A50" s="576" t="s">
        <v>813</v>
      </c>
      <c r="B50" s="346">
        <v>34099</v>
      </c>
      <c r="C50" s="346">
        <v>18485</v>
      </c>
      <c r="D50" s="346">
        <v>32142</v>
      </c>
      <c r="E50" s="346">
        <v>15437</v>
      </c>
      <c r="F50" s="346">
        <v>40630</v>
      </c>
      <c r="G50" s="600">
        <v>26070</v>
      </c>
      <c r="H50" s="614"/>
      <c r="I50" s="618"/>
      <c r="J50" s="615"/>
      <c r="K50" s="615"/>
      <c r="L50" s="615"/>
      <c r="M50" s="615"/>
      <c r="N50" s="615"/>
      <c r="O50" s="615"/>
      <c r="P50" s="615"/>
    </row>
    <row r="51" spans="1:16" ht="12.75">
      <c r="A51" s="576" t="s">
        <v>814</v>
      </c>
      <c r="B51" s="346">
        <v>10522</v>
      </c>
      <c r="C51" s="346">
        <v>4535</v>
      </c>
      <c r="D51" s="346">
        <v>5610</v>
      </c>
      <c r="E51" s="346">
        <v>2266</v>
      </c>
      <c r="F51" s="346">
        <v>6970</v>
      </c>
      <c r="G51" s="600">
        <v>5831</v>
      </c>
      <c r="H51" s="614"/>
      <c r="I51" s="618"/>
      <c r="J51" s="615"/>
      <c r="K51" s="615"/>
      <c r="L51" s="615"/>
      <c r="M51" s="615"/>
      <c r="N51" s="615"/>
      <c r="O51" s="615"/>
      <c r="P51" s="615"/>
    </row>
    <row r="52" spans="1:16" ht="12.75">
      <c r="A52" s="576" t="s">
        <v>815</v>
      </c>
      <c r="B52" s="346">
        <v>23931</v>
      </c>
      <c r="C52" s="346">
        <v>29940</v>
      </c>
      <c r="D52" s="346">
        <v>94</v>
      </c>
      <c r="E52" s="346">
        <v>12418</v>
      </c>
      <c r="F52" s="346">
        <v>30946</v>
      </c>
      <c r="G52" s="600">
        <v>26856</v>
      </c>
      <c r="H52" s="614"/>
      <c r="I52" s="618"/>
      <c r="J52" s="615"/>
      <c r="K52" s="615"/>
      <c r="L52" s="615"/>
      <c r="M52" s="615"/>
      <c r="N52" s="615"/>
      <c r="O52" s="615"/>
      <c r="P52" s="615"/>
    </row>
    <row r="53" spans="1:16" ht="12.75">
      <c r="A53" s="576" t="s">
        <v>816</v>
      </c>
      <c r="B53" s="346"/>
      <c r="C53" s="346"/>
      <c r="D53" s="346"/>
      <c r="E53" s="346"/>
      <c r="F53" s="346"/>
      <c r="G53" s="600"/>
      <c r="H53" s="614"/>
      <c r="I53" s="618"/>
      <c r="J53" s="614"/>
      <c r="K53" s="614"/>
      <c r="L53" s="614"/>
      <c r="M53" s="614"/>
      <c r="N53" s="614"/>
      <c r="O53" s="614"/>
      <c r="P53" s="614"/>
    </row>
    <row r="54" spans="1:16" ht="12.75">
      <c r="A54" s="576" t="s">
        <v>817</v>
      </c>
      <c r="B54" s="346"/>
      <c r="C54" s="346"/>
      <c r="D54" s="346"/>
      <c r="E54" s="346"/>
      <c r="F54" s="346"/>
      <c r="G54" s="600"/>
      <c r="H54" s="614"/>
      <c r="I54" s="618"/>
      <c r="J54" s="614"/>
      <c r="K54" s="614"/>
      <c r="L54" s="614"/>
      <c r="M54" s="614"/>
      <c r="N54" s="614"/>
      <c r="O54" s="614"/>
      <c r="P54" s="614"/>
    </row>
    <row r="55" spans="1:16" ht="12.75">
      <c r="A55" s="576" t="s">
        <v>818</v>
      </c>
      <c r="B55" s="346">
        <v>326497</v>
      </c>
      <c r="C55" s="346">
        <v>169849</v>
      </c>
      <c r="D55" s="346">
        <v>187202</v>
      </c>
      <c r="E55" s="346">
        <v>140578</v>
      </c>
      <c r="F55" s="346">
        <v>233604</v>
      </c>
      <c r="G55" s="600">
        <v>224354</v>
      </c>
      <c r="H55" s="614"/>
      <c r="I55" s="618"/>
      <c r="J55" s="614"/>
      <c r="K55" s="614"/>
      <c r="L55" s="614"/>
      <c r="M55" s="614"/>
      <c r="N55" s="614"/>
      <c r="O55" s="614"/>
      <c r="P55" s="614"/>
    </row>
    <row r="56" spans="1:16" ht="12.75">
      <c r="A56" s="576" t="s">
        <v>819</v>
      </c>
      <c r="B56" s="346">
        <v>5344</v>
      </c>
      <c r="C56" s="346">
        <v>3499</v>
      </c>
      <c r="D56" s="346">
        <v>9080</v>
      </c>
      <c r="E56" s="346">
        <v>229</v>
      </c>
      <c r="F56" s="346">
        <v>7469</v>
      </c>
      <c r="G56" s="600">
        <v>4474</v>
      </c>
      <c r="H56" s="614"/>
      <c r="I56" s="618"/>
      <c r="J56" s="614"/>
      <c r="K56" s="614"/>
      <c r="L56" s="614"/>
      <c r="M56" s="614"/>
      <c r="N56" s="614"/>
      <c r="O56" s="614"/>
      <c r="P56" s="614"/>
    </row>
    <row r="57" spans="1:16" ht="12.75">
      <c r="A57" s="576" t="s">
        <v>820</v>
      </c>
      <c r="B57" s="346"/>
      <c r="C57" s="346"/>
      <c r="D57" s="346"/>
      <c r="E57" s="346"/>
      <c r="F57" s="346"/>
      <c r="G57" s="600"/>
      <c r="H57" s="614"/>
      <c r="I57" s="618"/>
      <c r="J57" s="614"/>
      <c r="K57" s="614"/>
      <c r="L57" s="614"/>
      <c r="M57" s="614"/>
      <c r="N57" s="614"/>
      <c r="O57" s="614"/>
      <c r="P57" s="614"/>
    </row>
    <row r="58" spans="1:16" ht="12.75">
      <c r="A58" s="576"/>
      <c r="B58" s="346"/>
      <c r="C58" s="346"/>
      <c r="D58" s="346"/>
      <c r="E58" s="346"/>
      <c r="F58" s="346"/>
      <c r="G58" s="600"/>
      <c r="H58" s="614"/>
      <c r="I58" s="618"/>
      <c r="J58" s="614"/>
      <c r="K58" s="614"/>
      <c r="L58" s="614"/>
      <c r="M58" s="614"/>
      <c r="N58" s="614"/>
      <c r="O58" s="614"/>
      <c r="P58" s="614"/>
    </row>
    <row r="59" spans="1:16" ht="12.75">
      <c r="A59" s="577" t="s">
        <v>821</v>
      </c>
      <c r="B59" s="346"/>
      <c r="C59" s="346"/>
      <c r="D59" s="346"/>
      <c r="E59" s="346"/>
      <c r="F59" s="346"/>
      <c r="G59" s="600"/>
      <c r="H59" s="618"/>
      <c r="I59" s="618"/>
      <c r="J59" s="615"/>
      <c r="K59" s="615"/>
      <c r="L59" s="615"/>
      <c r="M59" s="615"/>
      <c r="N59" s="615"/>
      <c r="O59" s="615"/>
      <c r="P59" s="615"/>
    </row>
    <row r="60" spans="1:16" ht="12.75">
      <c r="A60" s="576" t="s">
        <v>822</v>
      </c>
      <c r="B60" s="346">
        <v>55092</v>
      </c>
      <c r="C60" s="346">
        <v>23381</v>
      </c>
      <c r="D60" s="346">
        <v>70819</v>
      </c>
      <c r="E60" s="346">
        <v>20792</v>
      </c>
      <c r="F60" s="346">
        <v>59367</v>
      </c>
      <c r="G60" s="600">
        <v>48143</v>
      </c>
      <c r="H60" s="618"/>
      <c r="I60" s="618"/>
      <c r="J60" s="615"/>
      <c r="K60" s="615"/>
      <c r="L60" s="615"/>
      <c r="M60" s="615"/>
      <c r="N60" s="615"/>
      <c r="O60" s="615"/>
      <c r="P60" s="615"/>
    </row>
    <row r="61" spans="1:16" ht="12.75">
      <c r="A61" s="576" t="s">
        <v>823</v>
      </c>
      <c r="B61" s="346">
        <v>29562</v>
      </c>
      <c r="C61" s="346">
        <v>9879</v>
      </c>
      <c r="D61" s="346">
        <v>23455</v>
      </c>
      <c r="E61" s="346">
        <v>12367</v>
      </c>
      <c r="F61" s="346">
        <v>30022</v>
      </c>
      <c r="G61" s="600">
        <v>24623</v>
      </c>
      <c r="H61" s="618"/>
      <c r="I61" s="618"/>
      <c r="J61" s="615"/>
      <c r="K61" s="615"/>
      <c r="L61" s="615"/>
      <c r="M61" s="615"/>
      <c r="N61" s="615"/>
      <c r="O61" s="615"/>
      <c r="P61" s="615"/>
    </row>
    <row r="62" spans="1:16" ht="12.75">
      <c r="A62" s="576" t="s">
        <v>824</v>
      </c>
      <c r="B62" s="346">
        <v>36150</v>
      </c>
      <c r="C62" s="346">
        <v>20282</v>
      </c>
      <c r="D62" s="346">
        <v>40897</v>
      </c>
      <c r="E62" s="346">
        <v>16835</v>
      </c>
      <c r="F62" s="346">
        <v>40451</v>
      </c>
      <c r="G62" s="600">
        <v>33473</v>
      </c>
      <c r="H62" s="618"/>
      <c r="I62" s="618"/>
      <c r="J62" s="614"/>
      <c r="K62" s="614"/>
      <c r="L62" s="614"/>
      <c r="M62" s="614"/>
      <c r="N62" s="614"/>
      <c r="O62" s="614"/>
      <c r="P62" s="614"/>
    </row>
    <row r="63" spans="1:16" ht="12.75">
      <c r="A63" s="576" t="s">
        <v>825</v>
      </c>
      <c r="B63" s="346">
        <v>33511</v>
      </c>
      <c r="C63" s="346">
        <v>18742</v>
      </c>
      <c r="D63" s="346">
        <v>37554</v>
      </c>
      <c r="E63" s="346">
        <v>15945</v>
      </c>
      <c r="F63" s="346">
        <v>37464</v>
      </c>
      <c r="G63" s="600">
        <v>31718</v>
      </c>
      <c r="H63" s="618"/>
      <c r="I63" s="618"/>
      <c r="J63" s="615"/>
      <c r="K63" s="615"/>
      <c r="L63" s="615"/>
      <c r="M63" s="615"/>
      <c r="N63" s="615"/>
      <c r="O63" s="615"/>
      <c r="P63" s="615"/>
    </row>
    <row r="64" spans="1:16" ht="12.75">
      <c r="A64" s="576" t="s">
        <v>826</v>
      </c>
      <c r="B64" s="346">
        <v>32182</v>
      </c>
      <c r="C64" s="346">
        <v>16843</v>
      </c>
      <c r="D64" s="346">
        <v>35528</v>
      </c>
      <c r="E64" s="346">
        <v>15425</v>
      </c>
      <c r="F64" s="346">
        <v>33881</v>
      </c>
      <c r="G64" s="600">
        <v>29508</v>
      </c>
      <c r="H64" s="618"/>
      <c r="I64" s="618"/>
      <c r="J64" s="615"/>
      <c r="K64" s="615"/>
      <c r="L64" s="615"/>
      <c r="M64" s="615"/>
      <c r="N64" s="615"/>
      <c r="O64" s="615"/>
      <c r="P64" s="615"/>
    </row>
    <row r="65" spans="1:16" ht="12.75">
      <c r="A65" s="576"/>
      <c r="B65" s="346"/>
      <c r="C65" s="346"/>
      <c r="D65" s="346"/>
      <c r="E65" s="346"/>
      <c r="F65" s="346"/>
      <c r="G65" s="600"/>
      <c r="H65" s="618"/>
      <c r="I65" s="618"/>
      <c r="J65" s="615"/>
      <c r="K65" s="615"/>
      <c r="L65" s="615"/>
      <c r="M65" s="615"/>
      <c r="N65" s="615"/>
      <c r="O65" s="615"/>
      <c r="P65" s="615"/>
    </row>
    <row r="66" spans="1:16" ht="12.75">
      <c r="A66" s="577" t="s">
        <v>827</v>
      </c>
      <c r="B66" s="346"/>
      <c r="C66" s="346"/>
      <c r="D66" s="346"/>
      <c r="E66" s="346"/>
      <c r="F66" s="346"/>
      <c r="G66" s="600"/>
      <c r="H66" s="618"/>
      <c r="I66" s="618"/>
      <c r="J66" s="615"/>
      <c r="K66" s="615"/>
      <c r="L66" s="615"/>
      <c r="M66" s="615"/>
      <c r="N66" s="615"/>
      <c r="O66" s="615"/>
      <c r="P66" s="615"/>
    </row>
    <row r="67" spans="1:16" ht="12.75">
      <c r="A67" s="578" t="s">
        <v>828</v>
      </c>
      <c r="B67" s="346">
        <v>441.8493150684932</v>
      </c>
      <c r="C67" s="346">
        <v>92.45535714285715</v>
      </c>
      <c r="D67" s="346">
        <v>47.27272727272727</v>
      </c>
      <c r="E67" s="346">
        <v>396.6666666666667</v>
      </c>
      <c r="F67" s="346">
        <v>166.11888111888112</v>
      </c>
      <c r="G67" s="600">
        <v>137.6705882352941</v>
      </c>
      <c r="H67" s="618"/>
      <c r="I67" s="618"/>
      <c r="J67" s="615"/>
      <c r="K67" s="615"/>
      <c r="L67" s="615"/>
      <c r="M67" s="615"/>
      <c r="N67" s="615"/>
      <c r="O67" s="615"/>
      <c r="P67" s="615"/>
    </row>
    <row r="68" spans="1:16" ht="12.75">
      <c r="A68" s="578" t="s">
        <v>829</v>
      </c>
      <c r="B68" s="346">
        <v>1894.0140845070423</v>
      </c>
      <c r="C68" s="346">
        <v>709.4888178913737</v>
      </c>
      <c r="D68" s="346">
        <v>1993.3815028901734</v>
      </c>
      <c r="E68" s="346">
        <v>1071.6666666666667</v>
      </c>
      <c r="F68" s="346">
        <v>1243.2751091703058</v>
      </c>
      <c r="G68" s="600">
        <v>1164.4473684210527</v>
      </c>
      <c r="H68" s="618"/>
      <c r="I68" s="618"/>
      <c r="J68" s="615"/>
      <c r="K68" s="615"/>
      <c r="L68" s="615"/>
      <c r="M68" s="615"/>
      <c r="N68" s="615"/>
      <c r="O68" s="615"/>
      <c r="P68" s="615"/>
    </row>
    <row r="69" spans="1:10" ht="12.75">
      <c r="A69" s="578" t="s">
        <v>830</v>
      </c>
      <c r="B69" s="346">
        <v>66.98630136986301</v>
      </c>
      <c r="C69" s="346">
        <v>17.433035714285715</v>
      </c>
      <c r="D69" s="346">
        <v>3.761755485893417</v>
      </c>
      <c r="E69" s="346">
        <v>57.904761904761905</v>
      </c>
      <c r="F69" s="346">
        <v>30.839160839160837</v>
      </c>
      <c r="G69" s="600">
        <v>22.423529411764704</v>
      </c>
      <c r="H69" s="618"/>
      <c r="I69" s="618"/>
      <c r="J69" s="618"/>
    </row>
    <row r="70" spans="1:10" ht="12.75">
      <c r="A70" s="578" t="s">
        <v>831</v>
      </c>
      <c r="B70" s="346">
        <v>858.5915492957747</v>
      </c>
      <c r="C70" s="346">
        <v>402.7795527156549</v>
      </c>
      <c r="D70" s="346">
        <v>1238.208092485549</v>
      </c>
      <c r="E70" s="346">
        <v>482.3333333333333</v>
      </c>
      <c r="F70" s="346">
        <v>551.2445414847161</v>
      </c>
      <c r="G70" s="600">
        <v>518.8421052631579</v>
      </c>
      <c r="H70" s="618"/>
      <c r="I70" s="618"/>
      <c r="J70" s="618"/>
    </row>
    <row r="71" spans="1:10" ht="12.75">
      <c r="A71" s="578" t="s">
        <v>832</v>
      </c>
      <c r="B71" s="346">
        <v>25777.69230769231</v>
      </c>
      <c r="C71" s="346">
        <v>17038.181818181816</v>
      </c>
      <c r="D71" s="346">
        <v>37554</v>
      </c>
      <c r="E71" s="346">
        <v>19931.25</v>
      </c>
      <c r="F71" s="346">
        <v>31220</v>
      </c>
      <c r="G71" s="600">
        <v>28834.545454545452</v>
      </c>
      <c r="H71" s="618"/>
      <c r="I71" s="618"/>
      <c r="J71" s="618"/>
    </row>
    <row r="72" spans="1:10" ht="12.75">
      <c r="A72" s="578" t="s">
        <v>833</v>
      </c>
      <c r="B72" s="156">
        <v>53.31146671967664</v>
      </c>
      <c r="C72" s="156">
        <v>63.746120657028236</v>
      </c>
      <c r="D72" s="156">
        <v>49.51844676432464</v>
      </c>
      <c r="E72" s="156">
        <v>65.1613720851639</v>
      </c>
      <c r="F72" s="156">
        <v>54.82717327982394</v>
      </c>
      <c r="G72" s="157">
        <v>58.40161501009381</v>
      </c>
      <c r="H72" s="618"/>
      <c r="I72" s="618"/>
      <c r="J72" s="618"/>
    </row>
    <row r="73" spans="1:10" ht="13.5" thickBot="1">
      <c r="A73" s="579" t="s">
        <v>834</v>
      </c>
      <c r="B73" s="602"/>
      <c r="C73" s="602"/>
      <c r="D73" s="602"/>
      <c r="E73" s="602"/>
      <c r="F73" s="602"/>
      <c r="G73" s="603"/>
      <c r="H73" s="618"/>
      <c r="I73" s="618"/>
      <c r="J73" s="618"/>
    </row>
    <row r="74" spans="1:13" s="107" customFormat="1" ht="12.75">
      <c r="A74" s="343" t="s">
        <v>835</v>
      </c>
      <c r="B74" s="619"/>
      <c r="C74" s="582"/>
      <c r="D74" s="582"/>
      <c r="E74" s="582"/>
      <c r="F74" s="582"/>
      <c r="G74" s="582"/>
      <c r="H74" s="106"/>
      <c r="I74" s="110"/>
      <c r="J74" s="106"/>
      <c r="K74" s="106"/>
      <c r="L74" s="106"/>
      <c r="M74" s="106"/>
    </row>
    <row r="75" spans="1:21" ht="12.75">
      <c r="A75" s="568" t="s">
        <v>442</v>
      </c>
      <c r="H75" s="616"/>
      <c r="I75" s="616"/>
      <c r="J75" s="616"/>
      <c r="K75" s="616"/>
      <c r="L75" s="616"/>
      <c r="M75" s="616"/>
      <c r="N75" s="616"/>
      <c r="O75" s="616"/>
      <c r="P75" s="616"/>
      <c r="Q75" s="616"/>
      <c r="R75" s="616"/>
      <c r="S75" s="616"/>
      <c r="T75" s="616"/>
      <c r="U75" s="616"/>
    </row>
    <row r="76" spans="1:21" ht="12.75">
      <c r="A76" s="570" t="s">
        <v>753</v>
      </c>
      <c r="H76" s="616"/>
      <c r="I76" s="616"/>
      <c r="J76" s="616"/>
      <c r="K76" s="616"/>
      <c r="L76" s="616"/>
      <c r="M76" s="616"/>
      <c r="N76" s="616"/>
      <c r="O76" s="616"/>
      <c r="P76" s="616"/>
      <c r="Q76" s="616"/>
      <c r="R76" s="616"/>
      <c r="S76" s="616"/>
      <c r="T76" s="616"/>
      <c r="U76" s="616"/>
    </row>
    <row r="77" spans="1:7" ht="12.75">
      <c r="A77" s="570" t="s">
        <v>754</v>
      </c>
      <c r="B77" s="621"/>
      <c r="C77" s="621"/>
      <c r="D77" s="622"/>
      <c r="E77" s="622"/>
      <c r="F77" s="622"/>
      <c r="G77" s="622"/>
    </row>
    <row r="78" ht="12.75">
      <c r="A78" s="570" t="s">
        <v>755</v>
      </c>
    </row>
  </sheetData>
  <mergeCells count="5">
    <mergeCell ref="A1:G1"/>
    <mergeCell ref="B5:B7"/>
    <mergeCell ref="C5:C7"/>
    <mergeCell ref="D5:D7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headerFooter alignWithMargins="0">
    <oddFooter>&amp;C&amp;A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72" transitionEvaluation="1">
    <pageSetUpPr fitToPage="1"/>
  </sheetPr>
  <dimension ref="A1:V102"/>
  <sheetViews>
    <sheetView showGridLines="0" view="pageBreakPreview" zoomScale="75" zoomScaleNormal="75" zoomScaleSheetLayoutView="75" workbookViewId="0" topLeftCell="A40">
      <selection activeCell="A3" sqref="A3:J3"/>
    </sheetView>
  </sheetViews>
  <sheetFormatPr defaultColWidth="12.57421875" defaultRowHeight="12.75"/>
  <cols>
    <col min="1" max="1" width="41.00390625" style="627" customWidth="1"/>
    <col min="2" max="3" width="10.7109375" style="627" customWidth="1"/>
    <col min="4" max="4" width="12.7109375" style="627" customWidth="1"/>
    <col min="5" max="8" width="10.7109375" style="627" customWidth="1"/>
    <col min="9" max="9" width="10.7109375" style="632" customWidth="1"/>
    <col min="10" max="10" width="12.7109375" style="627" customWidth="1"/>
    <col min="11" max="11" width="20.28125" style="626" bestFit="1" customWidth="1"/>
    <col min="12" max="12" width="7.57421875" style="627" customWidth="1"/>
    <col min="13" max="13" width="12.7109375" style="627" customWidth="1"/>
    <col min="14" max="14" width="10.28125" style="627" customWidth="1"/>
    <col min="15" max="15" width="11.28125" style="627" customWidth="1"/>
    <col min="16" max="16" width="11.57421875" style="627" customWidth="1"/>
    <col min="17" max="17" width="11.28125" style="627" customWidth="1"/>
    <col min="18" max="18" width="2.28125" style="627" customWidth="1"/>
    <col min="19" max="16384" width="19.140625" style="627" customWidth="1"/>
  </cols>
  <sheetData>
    <row r="1" spans="1:11" s="624" customFormat="1" ht="18">
      <c r="A1" s="948" t="s">
        <v>535</v>
      </c>
      <c r="B1" s="948"/>
      <c r="C1" s="948"/>
      <c r="D1" s="948"/>
      <c r="E1" s="948"/>
      <c r="F1" s="948"/>
      <c r="G1" s="948"/>
      <c r="H1" s="948"/>
      <c r="I1" s="948"/>
      <c r="J1" s="948"/>
      <c r="K1" s="623"/>
    </row>
    <row r="3" spans="1:14" s="107" customFormat="1" ht="26.25" customHeight="1">
      <c r="A3" s="951" t="s">
        <v>24</v>
      </c>
      <c r="B3" s="951"/>
      <c r="C3" s="951"/>
      <c r="D3" s="951"/>
      <c r="E3" s="951"/>
      <c r="F3" s="951"/>
      <c r="G3" s="951"/>
      <c r="H3" s="951"/>
      <c r="I3" s="951"/>
      <c r="J3" s="951"/>
      <c r="K3" s="589"/>
      <c r="L3" s="106"/>
      <c r="M3" s="106"/>
      <c r="N3" s="106"/>
    </row>
    <row r="4" spans="1:10" ht="14.25" customHeight="1" thickBot="1">
      <c r="A4" s="625"/>
      <c r="B4" s="609"/>
      <c r="C4" s="625"/>
      <c r="D4" s="625"/>
      <c r="E4" s="625"/>
      <c r="F4" s="625"/>
      <c r="G4" s="625"/>
      <c r="H4" s="625"/>
      <c r="I4" s="625"/>
      <c r="J4" s="625"/>
    </row>
    <row r="5" spans="1:10" ht="12.75">
      <c r="A5" s="662"/>
      <c r="B5" s="961" t="s">
        <v>25</v>
      </c>
      <c r="C5" s="961" t="s">
        <v>26</v>
      </c>
      <c r="D5" s="961" t="s">
        <v>27</v>
      </c>
      <c r="E5" s="961" t="s">
        <v>28</v>
      </c>
      <c r="F5" s="961" t="s">
        <v>29</v>
      </c>
      <c r="G5" s="663" t="s">
        <v>5</v>
      </c>
      <c r="H5" s="663" t="s">
        <v>5</v>
      </c>
      <c r="I5" s="664" t="s">
        <v>5</v>
      </c>
      <c r="J5" s="964" t="s">
        <v>30</v>
      </c>
    </row>
    <row r="6" spans="1:10" ht="13.5" customHeight="1">
      <c r="A6" s="665"/>
      <c r="B6" s="962"/>
      <c r="C6" s="962"/>
      <c r="D6" s="962"/>
      <c r="E6" s="962"/>
      <c r="F6" s="962"/>
      <c r="G6" s="666" t="s">
        <v>31</v>
      </c>
      <c r="H6" s="666" t="s">
        <v>31</v>
      </c>
      <c r="I6" s="666" t="s">
        <v>32</v>
      </c>
      <c r="J6" s="965"/>
    </row>
    <row r="7" spans="1:10" ht="21.75" customHeight="1" thickBot="1">
      <c r="A7" s="667"/>
      <c r="B7" s="963"/>
      <c r="C7" s="963"/>
      <c r="D7" s="963"/>
      <c r="E7" s="963"/>
      <c r="F7" s="963"/>
      <c r="G7" s="668" t="s">
        <v>446</v>
      </c>
      <c r="H7" s="668" t="s">
        <v>33</v>
      </c>
      <c r="I7" s="668" t="s">
        <v>34</v>
      </c>
      <c r="J7" s="966"/>
    </row>
    <row r="8" spans="1:10" ht="12.75">
      <c r="A8" s="575" t="s">
        <v>775</v>
      </c>
      <c r="B8" s="598">
        <v>52</v>
      </c>
      <c r="C8" s="598">
        <v>139</v>
      </c>
      <c r="D8" s="598">
        <v>61</v>
      </c>
      <c r="E8" s="598">
        <v>82</v>
      </c>
      <c r="F8" s="598">
        <v>48</v>
      </c>
      <c r="G8" s="598">
        <v>606</v>
      </c>
      <c r="H8" s="598">
        <v>107</v>
      </c>
      <c r="I8" s="598">
        <v>416</v>
      </c>
      <c r="J8" s="599">
        <v>8801</v>
      </c>
    </row>
    <row r="9" spans="1:10" ht="12.75">
      <c r="A9" s="576" t="s">
        <v>776</v>
      </c>
      <c r="B9" s="346">
        <v>2273</v>
      </c>
      <c r="C9" s="346">
        <v>4128</v>
      </c>
      <c r="D9" s="346">
        <v>2317</v>
      </c>
      <c r="E9" s="346">
        <v>653</v>
      </c>
      <c r="F9" s="346">
        <v>627</v>
      </c>
      <c r="G9" s="346">
        <v>38521</v>
      </c>
      <c r="H9" s="346">
        <v>6231</v>
      </c>
      <c r="I9" s="346">
        <v>26124</v>
      </c>
      <c r="J9" s="600">
        <v>623638</v>
      </c>
    </row>
    <row r="10" spans="1:10" ht="12.75">
      <c r="A10" s="576"/>
      <c r="B10" s="346"/>
      <c r="C10" s="346"/>
      <c r="D10" s="346"/>
      <c r="E10" s="346"/>
      <c r="F10" s="346"/>
      <c r="G10" s="346"/>
      <c r="H10" s="346"/>
      <c r="I10" s="346"/>
      <c r="J10" s="600"/>
    </row>
    <row r="11" spans="1:10" ht="12.75">
      <c r="A11" s="577" t="s">
        <v>777</v>
      </c>
      <c r="B11" s="346"/>
      <c r="C11" s="346"/>
      <c r="D11" s="346"/>
      <c r="E11" s="346"/>
      <c r="F11" s="346"/>
      <c r="G11" s="346"/>
      <c r="H11" s="346"/>
      <c r="I11" s="346"/>
      <c r="J11" s="600"/>
    </row>
    <row r="12" spans="1:10" ht="12.75">
      <c r="A12" s="576" t="s">
        <v>778</v>
      </c>
      <c r="B12" s="156">
        <v>5.2</v>
      </c>
      <c r="C12" s="156">
        <v>28.5</v>
      </c>
      <c r="D12" s="156">
        <v>23</v>
      </c>
      <c r="E12" s="156">
        <v>2.4</v>
      </c>
      <c r="F12" s="156">
        <v>5.9</v>
      </c>
      <c r="G12" s="156">
        <v>35.8</v>
      </c>
      <c r="H12" s="156">
        <v>64.8</v>
      </c>
      <c r="I12" s="156">
        <v>71.2</v>
      </c>
      <c r="J12" s="157">
        <v>26.4</v>
      </c>
    </row>
    <row r="13" spans="1:10" ht="12.75">
      <c r="A13" s="576" t="s">
        <v>779</v>
      </c>
      <c r="B13" s="156">
        <v>3.2</v>
      </c>
      <c r="C13" s="156">
        <v>12.1</v>
      </c>
      <c r="D13" s="156">
        <v>13.6</v>
      </c>
      <c r="E13" s="156">
        <v>1.4</v>
      </c>
      <c r="F13" s="156">
        <v>1.9</v>
      </c>
      <c r="G13" s="156">
        <v>26.7</v>
      </c>
      <c r="H13" s="156">
        <v>29.5</v>
      </c>
      <c r="I13" s="156">
        <v>45.3</v>
      </c>
      <c r="J13" s="157">
        <v>17.5</v>
      </c>
    </row>
    <row r="14" spans="1:16" ht="12.75">
      <c r="A14" s="576" t="s">
        <v>780</v>
      </c>
      <c r="B14" s="156">
        <v>1.2</v>
      </c>
      <c r="C14" s="156">
        <v>3.6</v>
      </c>
      <c r="D14" s="156">
        <v>3.6</v>
      </c>
      <c r="E14" s="156">
        <v>0.3</v>
      </c>
      <c r="F14" s="156">
        <v>0.2</v>
      </c>
      <c r="G14" s="156">
        <v>4.8</v>
      </c>
      <c r="H14" s="156">
        <v>1.1</v>
      </c>
      <c r="I14" s="156">
        <v>3.3</v>
      </c>
      <c r="J14" s="157">
        <v>3.4</v>
      </c>
      <c r="K14" s="628"/>
      <c r="L14" s="629"/>
      <c r="M14" s="629"/>
      <c r="N14" s="629"/>
      <c r="O14" s="629"/>
      <c r="P14" s="629"/>
    </row>
    <row r="15" spans="1:16" ht="12.75">
      <c r="A15" s="576" t="s">
        <v>781</v>
      </c>
      <c r="B15" s="156">
        <v>152.8</v>
      </c>
      <c r="C15" s="156">
        <v>361.4</v>
      </c>
      <c r="D15" s="156">
        <v>283.7</v>
      </c>
      <c r="E15" s="156">
        <v>69.7</v>
      </c>
      <c r="F15" s="156">
        <v>154.9</v>
      </c>
      <c r="G15" s="156">
        <v>2.4</v>
      </c>
      <c r="H15" s="156">
        <v>61.3</v>
      </c>
      <c r="I15" s="156">
        <v>40.7</v>
      </c>
      <c r="J15" s="157">
        <v>12.5</v>
      </c>
      <c r="K15" s="628"/>
      <c r="L15" s="629"/>
      <c r="M15" s="629"/>
      <c r="N15" s="629"/>
      <c r="O15" s="629"/>
      <c r="P15" s="629"/>
    </row>
    <row r="16" spans="1:16" ht="12.75">
      <c r="A16" s="576" t="s">
        <v>447</v>
      </c>
      <c r="B16" s="156">
        <v>2.2</v>
      </c>
      <c r="C16" s="156">
        <v>1.4</v>
      </c>
      <c r="D16" s="156">
        <v>1.6</v>
      </c>
      <c r="E16" s="156">
        <v>0.9</v>
      </c>
      <c r="F16" s="156">
        <v>0.9</v>
      </c>
      <c r="G16" s="156">
        <v>1</v>
      </c>
      <c r="H16" s="156">
        <v>1.2</v>
      </c>
      <c r="I16" s="156">
        <v>1.1</v>
      </c>
      <c r="J16" s="157">
        <v>1.1</v>
      </c>
      <c r="K16" s="628"/>
      <c r="M16" s="629"/>
      <c r="O16" s="629"/>
      <c r="P16" s="629"/>
    </row>
    <row r="17" spans="1:16" ht="12.75">
      <c r="A17" s="576" t="s">
        <v>783</v>
      </c>
      <c r="B17" s="156">
        <v>0.6</v>
      </c>
      <c r="C17" s="156">
        <v>0.2</v>
      </c>
      <c r="D17" s="156">
        <v>0.2</v>
      </c>
      <c r="E17" s="156">
        <v>0</v>
      </c>
      <c r="F17" s="156" t="s">
        <v>782</v>
      </c>
      <c r="G17" s="156">
        <v>0.2</v>
      </c>
      <c r="H17" s="156">
        <v>0.1</v>
      </c>
      <c r="I17" s="156">
        <v>0.1</v>
      </c>
      <c r="J17" s="157">
        <v>0.2</v>
      </c>
      <c r="K17" s="628"/>
      <c r="M17" s="629"/>
      <c r="O17" s="629"/>
      <c r="P17" s="629"/>
    </row>
    <row r="18" spans="1:16" ht="12.75">
      <c r="A18" s="576" t="s">
        <v>784</v>
      </c>
      <c r="B18" s="346">
        <v>1204</v>
      </c>
      <c r="C18" s="346">
        <v>5706</v>
      </c>
      <c r="D18" s="346">
        <v>4305</v>
      </c>
      <c r="E18" s="346">
        <v>782</v>
      </c>
      <c r="F18" s="346">
        <v>1339</v>
      </c>
      <c r="G18" s="346">
        <v>6386</v>
      </c>
      <c r="H18" s="346">
        <v>13134</v>
      </c>
      <c r="I18" s="346">
        <v>15330</v>
      </c>
      <c r="J18" s="600">
        <v>5480</v>
      </c>
      <c r="K18" s="628"/>
      <c r="M18" s="629"/>
      <c r="O18" s="629"/>
      <c r="P18" s="629"/>
    </row>
    <row r="19" spans="1:16" ht="12.75">
      <c r="A19" s="576" t="s">
        <v>785</v>
      </c>
      <c r="B19" s="346">
        <v>180</v>
      </c>
      <c r="C19" s="346">
        <v>830</v>
      </c>
      <c r="D19" s="346">
        <v>881</v>
      </c>
      <c r="E19" s="346">
        <v>65</v>
      </c>
      <c r="F19" s="346">
        <v>154</v>
      </c>
      <c r="G19" s="346">
        <v>1024</v>
      </c>
      <c r="H19" s="346">
        <v>548</v>
      </c>
      <c r="I19" s="346">
        <v>1353</v>
      </c>
      <c r="J19" s="600">
        <v>546</v>
      </c>
      <c r="K19" s="628"/>
      <c r="M19" s="629"/>
      <c r="O19" s="629"/>
      <c r="P19" s="629"/>
    </row>
    <row r="20" spans="1:16" ht="12.75">
      <c r="A20" s="576"/>
      <c r="B20" s="346"/>
      <c r="C20" s="346"/>
      <c r="D20" s="346"/>
      <c r="E20" s="346"/>
      <c r="F20" s="346"/>
      <c r="G20" s="346"/>
      <c r="H20" s="346"/>
      <c r="I20" s="346"/>
      <c r="J20" s="600"/>
      <c r="K20" s="628"/>
      <c r="M20" s="629"/>
      <c r="O20" s="629"/>
      <c r="P20" s="629"/>
    </row>
    <row r="21" spans="1:16" ht="12.75">
      <c r="A21" s="577" t="s">
        <v>786</v>
      </c>
      <c r="B21" s="346"/>
      <c r="C21" s="346"/>
      <c r="D21" s="346"/>
      <c r="E21" s="346"/>
      <c r="F21" s="346"/>
      <c r="G21" s="346"/>
      <c r="H21" s="346"/>
      <c r="I21" s="346"/>
      <c r="J21" s="600"/>
      <c r="K21" s="628"/>
      <c r="M21" s="629"/>
      <c r="O21" s="629"/>
      <c r="P21" s="629"/>
    </row>
    <row r="22" spans="1:11" ht="12.75">
      <c r="A22" s="576" t="s">
        <v>787</v>
      </c>
      <c r="B22" s="346">
        <v>4582</v>
      </c>
      <c r="C22" s="346">
        <v>14830</v>
      </c>
      <c r="D22" s="346">
        <v>15135</v>
      </c>
      <c r="E22" s="346">
        <v>2608</v>
      </c>
      <c r="F22" s="346">
        <v>3073</v>
      </c>
      <c r="G22" s="346">
        <v>37589</v>
      </c>
      <c r="H22" s="346">
        <v>15729</v>
      </c>
      <c r="I22" s="346">
        <v>24735</v>
      </c>
      <c r="J22" s="600">
        <v>26307</v>
      </c>
      <c r="K22" s="628"/>
    </row>
    <row r="23" spans="1:11" ht="12.75">
      <c r="A23" s="576" t="s">
        <v>788</v>
      </c>
      <c r="B23" s="346">
        <v>161054</v>
      </c>
      <c r="C23" s="346">
        <v>169782</v>
      </c>
      <c r="D23" s="346">
        <v>202556</v>
      </c>
      <c r="E23" s="346">
        <v>71435</v>
      </c>
      <c r="F23" s="346">
        <v>115314</v>
      </c>
      <c r="G23" s="346">
        <v>2519</v>
      </c>
      <c r="H23" s="346">
        <v>46113</v>
      </c>
      <c r="I23" s="346">
        <v>44304</v>
      </c>
      <c r="J23" s="600">
        <v>12461</v>
      </c>
      <c r="K23" s="628"/>
    </row>
    <row r="24" spans="1:11" ht="12.75">
      <c r="A24" s="576" t="s">
        <v>789</v>
      </c>
      <c r="B24" s="346">
        <v>4</v>
      </c>
      <c r="C24" s="346">
        <v>1920</v>
      </c>
      <c r="D24" s="346">
        <v>72</v>
      </c>
      <c r="E24" s="346">
        <v>77</v>
      </c>
      <c r="F24" s="346">
        <v>23</v>
      </c>
      <c r="G24" s="346">
        <v>398</v>
      </c>
      <c r="H24" s="346">
        <v>585</v>
      </c>
      <c r="I24" s="346">
        <v>1809</v>
      </c>
      <c r="J24" s="600">
        <v>434</v>
      </c>
      <c r="K24" s="628"/>
    </row>
    <row r="25" spans="1:11" ht="12.75">
      <c r="A25" s="576"/>
      <c r="B25" s="346"/>
      <c r="C25" s="346"/>
      <c r="D25" s="346"/>
      <c r="E25" s="346"/>
      <c r="F25" s="346"/>
      <c r="G25" s="346"/>
      <c r="H25" s="346"/>
      <c r="I25" s="346"/>
      <c r="J25" s="600"/>
      <c r="K25" s="628"/>
    </row>
    <row r="26" spans="1:11" ht="12.75">
      <c r="A26" s="577" t="s">
        <v>790</v>
      </c>
      <c r="B26" s="346"/>
      <c r="C26" s="346"/>
      <c r="D26" s="346"/>
      <c r="E26" s="346"/>
      <c r="F26" s="346"/>
      <c r="G26" s="346"/>
      <c r="H26" s="346"/>
      <c r="I26" s="346"/>
      <c r="J26" s="600"/>
      <c r="K26" s="628"/>
    </row>
    <row r="27" spans="1:11" ht="12.75">
      <c r="A27" s="576" t="s">
        <v>791</v>
      </c>
      <c r="B27" s="346">
        <v>211</v>
      </c>
      <c r="C27" s="346">
        <v>956</v>
      </c>
      <c r="D27" s="346">
        <v>1136</v>
      </c>
      <c r="E27" s="346">
        <v>52</v>
      </c>
      <c r="F27" s="346">
        <v>194</v>
      </c>
      <c r="G27" s="346">
        <v>2187</v>
      </c>
      <c r="H27" s="346">
        <v>571</v>
      </c>
      <c r="I27" s="346">
        <v>1621</v>
      </c>
      <c r="J27" s="600">
        <v>1116</v>
      </c>
      <c r="K27" s="628"/>
    </row>
    <row r="28" spans="1:11" ht="12.75">
      <c r="A28" s="576" t="s">
        <v>792</v>
      </c>
      <c r="B28" s="346">
        <v>272</v>
      </c>
      <c r="C28" s="346">
        <v>958</v>
      </c>
      <c r="D28" s="346">
        <v>712</v>
      </c>
      <c r="E28" s="346">
        <v>86</v>
      </c>
      <c r="F28" s="346">
        <v>349</v>
      </c>
      <c r="G28" s="346">
        <v>2699</v>
      </c>
      <c r="H28" s="346">
        <v>1090</v>
      </c>
      <c r="I28" s="346">
        <v>1964</v>
      </c>
      <c r="J28" s="600">
        <v>1850</v>
      </c>
      <c r="K28" s="628"/>
    </row>
    <row r="29" spans="1:11" ht="12.75">
      <c r="A29" s="576" t="s">
        <v>793</v>
      </c>
      <c r="B29" s="346">
        <v>182</v>
      </c>
      <c r="C29" s="346">
        <v>404</v>
      </c>
      <c r="D29" s="346">
        <v>484</v>
      </c>
      <c r="E29" s="346">
        <v>177</v>
      </c>
      <c r="F29" s="346">
        <v>129</v>
      </c>
      <c r="G29" s="346">
        <v>1586</v>
      </c>
      <c r="H29" s="346">
        <v>318</v>
      </c>
      <c r="I29" s="346">
        <v>533</v>
      </c>
      <c r="J29" s="600">
        <v>1060</v>
      </c>
      <c r="K29" s="628"/>
    </row>
    <row r="30" spans="1:11" ht="12.75">
      <c r="A30" s="576" t="s">
        <v>794</v>
      </c>
      <c r="B30" s="346">
        <v>96</v>
      </c>
      <c r="C30" s="346">
        <v>46</v>
      </c>
      <c r="D30" s="346">
        <v>84</v>
      </c>
      <c r="E30" s="346">
        <v>12</v>
      </c>
      <c r="F30" s="346">
        <v>36</v>
      </c>
      <c r="G30" s="346">
        <v>349</v>
      </c>
      <c r="H30" s="346">
        <v>63</v>
      </c>
      <c r="I30" s="346">
        <v>81</v>
      </c>
      <c r="J30" s="600">
        <v>232</v>
      </c>
      <c r="K30" s="628"/>
    </row>
    <row r="31" spans="1:11" ht="12.75">
      <c r="A31" s="576" t="s">
        <v>795</v>
      </c>
      <c r="B31" s="346">
        <v>83556</v>
      </c>
      <c r="C31" s="346">
        <v>80525</v>
      </c>
      <c r="D31" s="346">
        <v>97000</v>
      </c>
      <c r="E31" s="346">
        <v>25105</v>
      </c>
      <c r="F31" s="346">
        <v>30444</v>
      </c>
      <c r="G31" s="346">
        <v>1123</v>
      </c>
      <c r="H31" s="346">
        <v>17688</v>
      </c>
      <c r="I31" s="346">
        <v>15383</v>
      </c>
      <c r="J31" s="600">
        <v>4674</v>
      </c>
      <c r="K31" s="628"/>
    </row>
    <row r="32" spans="1:11" ht="12.75">
      <c r="A32" s="576" t="s">
        <v>796</v>
      </c>
      <c r="B32" s="346">
        <v>314</v>
      </c>
      <c r="C32" s="346">
        <v>1338</v>
      </c>
      <c r="D32" s="346">
        <v>989</v>
      </c>
      <c r="E32" s="346">
        <v>27</v>
      </c>
      <c r="F32" s="346">
        <v>68</v>
      </c>
      <c r="G32" s="346">
        <v>209</v>
      </c>
      <c r="H32" s="346">
        <v>4568</v>
      </c>
      <c r="I32" s="346">
        <v>4890</v>
      </c>
      <c r="J32" s="600">
        <v>872</v>
      </c>
      <c r="K32" s="628"/>
    </row>
    <row r="33" spans="1:11" ht="12.75">
      <c r="A33" s="576" t="s">
        <v>797</v>
      </c>
      <c r="B33" s="346">
        <v>7648</v>
      </c>
      <c r="C33" s="346">
        <v>6804</v>
      </c>
      <c r="D33" s="346">
        <v>11227</v>
      </c>
      <c r="E33" s="346">
        <v>3496</v>
      </c>
      <c r="F33" s="346">
        <v>3234</v>
      </c>
      <c r="G33" s="346">
        <v>115</v>
      </c>
      <c r="H33" s="346">
        <v>1934</v>
      </c>
      <c r="I33" s="346">
        <v>1817</v>
      </c>
      <c r="J33" s="600">
        <v>565</v>
      </c>
      <c r="K33" s="628"/>
    </row>
    <row r="34" spans="1:11" ht="12.75">
      <c r="A34" s="576" t="s">
        <v>798</v>
      </c>
      <c r="B34" s="346">
        <v>523</v>
      </c>
      <c r="C34" s="346">
        <v>1251</v>
      </c>
      <c r="D34" s="346">
        <v>2922</v>
      </c>
      <c r="E34" s="346">
        <v>182</v>
      </c>
      <c r="F34" s="346">
        <v>667</v>
      </c>
      <c r="G34" s="346">
        <v>1541</v>
      </c>
      <c r="H34" s="346">
        <v>1607</v>
      </c>
      <c r="I34" s="346">
        <v>1589</v>
      </c>
      <c r="J34" s="600">
        <v>1061</v>
      </c>
      <c r="K34" s="628"/>
    </row>
    <row r="35" spans="1:11" ht="12.75">
      <c r="A35" s="576" t="s">
        <v>799</v>
      </c>
      <c r="B35" s="346">
        <v>4171</v>
      </c>
      <c r="C35" s="346">
        <v>3979</v>
      </c>
      <c r="D35" s="346">
        <v>6149</v>
      </c>
      <c r="E35" s="346">
        <v>3180</v>
      </c>
      <c r="F35" s="346">
        <v>1078</v>
      </c>
      <c r="G35" s="346">
        <v>1051</v>
      </c>
      <c r="H35" s="346">
        <v>2188</v>
      </c>
      <c r="I35" s="346">
        <v>1914</v>
      </c>
      <c r="J35" s="600">
        <v>975</v>
      </c>
      <c r="K35" s="628"/>
    </row>
    <row r="36" spans="1:11" ht="12.75">
      <c r="A36" s="576" t="s">
        <v>800</v>
      </c>
      <c r="B36" s="346">
        <v>6154</v>
      </c>
      <c r="C36" s="346">
        <v>4697</v>
      </c>
      <c r="D36" s="346">
        <v>7930</v>
      </c>
      <c r="E36" s="346">
        <v>6144</v>
      </c>
      <c r="F36" s="346">
        <v>3274</v>
      </c>
      <c r="G36" s="346">
        <v>2567</v>
      </c>
      <c r="H36" s="346">
        <v>2494</v>
      </c>
      <c r="I36" s="346">
        <v>3200</v>
      </c>
      <c r="J36" s="600">
        <v>1895</v>
      </c>
      <c r="K36" s="628"/>
    </row>
    <row r="37" spans="1:11" ht="12.75">
      <c r="A37" s="576" t="s">
        <v>801</v>
      </c>
      <c r="B37" s="346">
        <v>659</v>
      </c>
      <c r="C37" s="346">
        <v>1006</v>
      </c>
      <c r="D37" s="346">
        <v>1077</v>
      </c>
      <c r="E37" s="346">
        <v>363</v>
      </c>
      <c r="F37" s="346">
        <v>1324</v>
      </c>
      <c r="G37" s="346">
        <v>753</v>
      </c>
      <c r="H37" s="346">
        <v>286</v>
      </c>
      <c r="I37" s="346">
        <v>426</v>
      </c>
      <c r="J37" s="600">
        <v>748</v>
      </c>
      <c r="K37" s="628"/>
    </row>
    <row r="38" spans="1:11" ht="12.75">
      <c r="A38" s="576" t="s">
        <v>802</v>
      </c>
      <c r="B38" s="346">
        <v>2858</v>
      </c>
      <c r="C38" s="346">
        <v>3573</v>
      </c>
      <c r="D38" s="346">
        <v>5517</v>
      </c>
      <c r="E38" s="346">
        <v>1645</v>
      </c>
      <c r="F38" s="346">
        <v>911</v>
      </c>
      <c r="G38" s="346">
        <v>1013</v>
      </c>
      <c r="H38" s="346">
        <v>1249</v>
      </c>
      <c r="I38" s="346">
        <v>1357</v>
      </c>
      <c r="J38" s="600">
        <v>784</v>
      </c>
      <c r="K38" s="628"/>
    </row>
    <row r="39" spans="1:11" ht="12.75">
      <c r="A39" s="576" t="s">
        <v>803</v>
      </c>
      <c r="B39" s="346">
        <v>6887</v>
      </c>
      <c r="C39" s="346">
        <v>9836</v>
      </c>
      <c r="D39" s="346">
        <v>7524</v>
      </c>
      <c r="E39" s="346">
        <v>3848</v>
      </c>
      <c r="F39" s="346">
        <v>3257</v>
      </c>
      <c r="G39" s="346">
        <v>2624</v>
      </c>
      <c r="H39" s="346">
        <v>3547</v>
      </c>
      <c r="I39" s="346">
        <v>3565</v>
      </c>
      <c r="J39" s="600">
        <v>2241</v>
      </c>
      <c r="K39" s="630"/>
    </row>
    <row r="40" spans="1:11" ht="12.75">
      <c r="A40" s="576" t="s">
        <v>804</v>
      </c>
      <c r="B40" s="346">
        <v>10360</v>
      </c>
      <c r="C40" s="346">
        <v>3852</v>
      </c>
      <c r="D40" s="346">
        <v>2989</v>
      </c>
      <c r="E40" s="346">
        <v>594</v>
      </c>
      <c r="F40" s="346">
        <v>617</v>
      </c>
      <c r="G40" s="346">
        <v>3246</v>
      </c>
      <c r="H40" s="346">
        <v>2099</v>
      </c>
      <c r="I40" s="346">
        <v>2059</v>
      </c>
      <c r="J40" s="600">
        <v>3203</v>
      </c>
      <c r="K40" s="628"/>
    </row>
    <row r="41" spans="1:11" ht="12.75">
      <c r="A41" s="576" t="s">
        <v>805</v>
      </c>
      <c r="B41" s="346">
        <v>368</v>
      </c>
      <c r="C41" s="346">
        <v>5833</v>
      </c>
      <c r="D41" s="346">
        <v>1557</v>
      </c>
      <c r="E41" s="346">
        <v>81</v>
      </c>
      <c r="F41" s="346">
        <v>270</v>
      </c>
      <c r="G41" s="346">
        <v>955</v>
      </c>
      <c r="H41" s="346">
        <v>1596</v>
      </c>
      <c r="I41" s="346">
        <v>1865</v>
      </c>
      <c r="J41" s="600">
        <v>869</v>
      </c>
      <c r="K41" s="628"/>
    </row>
    <row r="42" spans="1:11" ht="12.75">
      <c r="A42" s="576" t="s">
        <v>806</v>
      </c>
      <c r="B42" s="346">
        <v>2070</v>
      </c>
      <c r="C42" s="346">
        <v>2260</v>
      </c>
      <c r="D42" s="346">
        <v>1444</v>
      </c>
      <c r="E42" s="346">
        <v>235</v>
      </c>
      <c r="F42" s="346">
        <v>266</v>
      </c>
      <c r="G42" s="346">
        <v>148</v>
      </c>
      <c r="H42" s="346">
        <v>443</v>
      </c>
      <c r="I42" s="346">
        <v>244</v>
      </c>
      <c r="J42" s="600">
        <v>187</v>
      </c>
      <c r="K42" s="628"/>
    </row>
    <row r="43" spans="1:11" ht="12.75">
      <c r="A43" s="576" t="s">
        <v>807</v>
      </c>
      <c r="B43" s="346">
        <v>295</v>
      </c>
      <c r="C43" s="346">
        <v>266</v>
      </c>
      <c r="D43" s="346">
        <v>527</v>
      </c>
      <c r="E43" s="346">
        <v>50</v>
      </c>
      <c r="F43" s="346">
        <v>120</v>
      </c>
      <c r="G43" s="346">
        <v>465</v>
      </c>
      <c r="H43" s="346">
        <v>242</v>
      </c>
      <c r="I43" s="346">
        <v>242</v>
      </c>
      <c r="J43" s="600">
        <v>255</v>
      </c>
      <c r="K43" s="628"/>
    </row>
    <row r="44" spans="1:11" ht="12.75">
      <c r="A44" s="576" t="s">
        <v>808</v>
      </c>
      <c r="B44" s="346"/>
      <c r="C44" s="346"/>
      <c r="D44" s="346"/>
      <c r="E44" s="346"/>
      <c r="F44" s="346"/>
      <c r="G44" s="346"/>
      <c r="H44" s="346"/>
      <c r="I44" s="346"/>
      <c r="J44" s="600"/>
      <c r="K44" s="628"/>
    </row>
    <row r="45" spans="1:11" ht="12.75">
      <c r="A45" s="576"/>
      <c r="B45" s="346"/>
      <c r="C45" s="346"/>
      <c r="D45" s="346"/>
      <c r="E45" s="346"/>
      <c r="F45" s="346"/>
      <c r="G45" s="346"/>
      <c r="H45" s="346"/>
      <c r="I45" s="346"/>
      <c r="J45" s="600"/>
      <c r="K45" s="628"/>
    </row>
    <row r="46" spans="1:11" ht="12.75">
      <c r="A46" s="577" t="s">
        <v>809</v>
      </c>
      <c r="B46" s="346"/>
      <c r="C46" s="346"/>
      <c r="D46" s="346"/>
      <c r="E46" s="346"/>
      <c r="F46" s="346"/>
      <c r="G46" s="346"/>
      <c r="H46" s="346"/>
      <c r="I46" s="346"/>
      <c r="J46" s="600"/>
      <c r="K46" s="628"/>
    </row>
    <row r="47" spans="1:11" ht="12.75">
      <c r="A47" s="576" t="s">
        <v>810</v>
      </c>
      <c r="B47" s="346">
        <v>184796</v>
      </c>
      <c r="C47" s="346">
        <v>204638</v>
      </c>
      <c r="D47" s="346">
        <v>200443</v>
      </c>
      <c r="E47" s="346">
        <v>141577</v>
      </c>
      <c r="F47" s="346">
        <v>118493</v>
      </c>
      <c r="G47" s="346">
        <v>197837</v>
      </c>
      <c r="H47" s="346">
        <v>164431</v>
      </c>
      <c r="I47" s="346">
        <v>200223</v>
      </c>
      <c r="J47" s="600">
        <v>160794</v>
      </c>
      <c r="K47" s="628"/>
    </row>
    <row r="48" spans="1:11" ht="12.75">
      <c r="A48" s="576" t="s">
        <v>811</v>
      </c>
      <c r="B48" s="346">
        <v>25707</v>
      </c>
      <c r="C48" s="346">
        <v>59881</v>
      </c>
      <c r="D48" s="346">
        <v>86943</v>
      </c>
      <c r="E48" s="346">
        <v>9381</v>
      </c>
      <c r="F48" s="346">
        <v>10405</v>
      </c>
      <c r="G48" s="346">
        <v>161422</v>
      </c>
      <c r="H48" s="346">
        <v>98943</v>
      </c>
      <c r="I48" s="346">
        <v>130793</v>
      </c>
      <c r="J48" s="600">
        <v>123769</v>
      </c>
      <c r="K48" s="628"/>
    </row>
    <row r="49" spans="1:11" ht="12.75">
      <c r="A49" s="576" t="s">
        <v>812</v>
      </c>
      <c r="B49" s="346">
        <v>523</v>
      </c>
      <c r="C49" s="346">
        <v>574</v>
      </c>
      <c r="D49" s="346">
        <v>253</v>
      </c>
      <c r="E49" s="346">
        <v>506</v>
      </c>
      <c r="F49" s="346">
        <v>292</v>
      </c>
      <c r="G49" s="346">
        <v>6796</v>
      </c>
      <c r="H49" s="346">
        <v>2543</v>
      </c>
      <c r="I49" s="346">
        <v>1572</v>
      </c>
      <c r="J49" s="600">
        <v>4499</v>
      </c>
      <c r="K49" s="628"/>
    </row>
    <row r="50" spans="1:11" ht="12.75">
      <c r="A50" s="576" t="s">
        <v>813</v>
      </c>
      <c r="B50" s="346">
        <v>114785</v>
      </c>
      <c r="C50" s="346">
        <v>117482</v>
      </c>
      <c r="D50" s="346">
        <v>68798</v>
      </c>
      <c r="E50" s="346">
        <v>127009</v>
      </c>
      <c r="F50" s="346">
        <v>96153</v>
      </c>
      <c r="G50" s="346">
        <v>17372</v>
      </c>
      <c r="H50" s="346">
        <v>25581</v>
      </c>
      <c r="I50" s="346">
        <v>26792</v>
      </c>
      <c r="J50" s="600">
        <v>17112</v>
      </c>
      <c r="K50" s="628"/>
    </row>
    <row r="51" spans="1:11" ht="12.75">
      <c r="A51" s="576" t="s">
        <v>814</v>
      </c>
      <c r="B51" s="346">
        <v>7717</v>
      </c>
      <c r="C51" s="346">
        <v>17016</v>
      </c>
      <c r="D51" s="346">
        <v>15853</v>
      </c>
      <c r="E51" s="346">
        <v>4532</v>
      </c>
      <c r="F51" s="346">
        <v>7713</v>
      </c>
      <c r="G51" s="346">
        <v>10966</v>
      </c>
      <c r="H51" s="346">
        <v>11122</v>
      </c>
      <c r="I51" s="346">
        <v>15217</v>
      </c>
      <c r="J51" s="600">
        <v>9215</v>
      </c>
      <c r="K51" s="628"/>
    </row>
    <row r="52" spans="1:11" ht="12.75">
      <c r="A52" s="576" t="s">
        <v>815</v>
      </c>
      <c r="B52" s="346">
        <v>36064</v>
      </c>
      <c r="C52" s="346">
        <v>9685</v>
      </c>
      <c r="D52" s="346">
        <v>28596</v>
      </c>
      <c r="E52" s="346">
        <v>149</v>
      </c>
      <c r="F52" s="346">
        <v>3930</v>
      </c>
      <c r="G52" s="346">
        <v>1281</v>
      </c>
      <c r="H52" s="346">
        <v>26242</v>
      </c>
      <c r="I52" s="346">
        <v>25849</v>
      </c>
      <c r="J52" s="600">
        <v>6199</v>
      </c>
      <c r="K52" s="628"/>
    </row>
    <row r="53" spans="1:11" ht="12.75">
      <c r="A53" s="576" t="s">
        <v>816</v>
      </c>
      <c r="B53" s="346"/>
      <c r="C53" s="346"/>
      <c r="D53" s="346"/>
      <c r="E53" s="346"/>
      <c r="F53" s="346"/>
      <c r="G53" s="346"/>
      <c r="H53" s="346"/>
      <c r="I53" s="346"/>
      <c r="J53" s="600"/>
      <c r="K53" s="628"/>
    </row>
    <row r="54" spans="1:11" ht="12.75">
      <c r="A54" s="576" t="s">
        <v>817</v>
      </c>
      <c r="B54" s="346"/>
      <c r="C54" s="346"/>
      <c r="D54" s="346"/>
      <c r="E54" s="346"/>
      <c r="F54" s="346"/>
      <c r="G54" s="346"/>
      <c r="H54" s="346"/>
      <c r="I54" s="346"/>
      <c r="J54" s="600"/>
      <c r="K54" s="628"/>
    </row>
    <row r="55" spans="1:11" ht="12.75">
      <c r="A55" s="576" t="s">
        <v>818</v>
      </c>
      <c r="B55" s="346">
        <v>351457</v>
      </c>
      <c r="C55" s="346">
        <v>333420</v>
      </c>
      <c r="D55" s="346">
        <v>399745</v>
      </c>
      <c r="E55" s="346">
        <v>383833</v>
      </c>
      <c r="F55" s="346">
        <v>539101</v>
      </c>
      <c r="G55" s="346">
        <v>315799</v>
      </c>
      <c r="H55" s="346">
        <v>284268</v>
      </c>
      <c r="I55" s="346">
        <v>341602</v>
      </c>
      <c r="J55" s="600">
        <v>263320</v>
      </c>
      <c r="K55" s="628"/>
    </row>
    <row r="56" spans="1:11" ht="12.75">
      <c r="A56" s="576" t="s">
        <v>819</v>
      </c>
      <c r="B56" s="346">
        <v>39422</v>
      </c>
      <c r="C56" s="346">
        <v>31343</v>
      </c>
      <c r="D56" s="346">
        <v>17986</v>
      </c>
      <c r="E56" s="346">
        <v>8115</v>
      </c>
      <c r="F56" s="346">
        <v>4648</v>
      </c>
      <c r="G56" s="346">
        <v>2533</v>
      </c>
      <c r="H56" s="346">
        <v>6393</v>
      </c>
      <c r="I56" s="346">
        <v>6692</v>
      </c>
      <c r="J56" s="600">
        <v>3647</v>
      </c>
      <c r="K56" s="628"/>
    </row>
    <row r="57" spans="1:11" ht="12.75">
      <c r="A57" s="576" t="s">
        <v>820</v>
      </c>
      <c r="B57" s="346"/>
      <c r="C57" s="346"/>
      <c r="D57" s="346"/>
      <c r="E57" s="346"/>
      <c r="F57" s="346"/>
      <c r="G57" s="346"/>
      <c r="H57" s="346"/>
      <c r="I57" s="346"/>
      <c r="J57" s="600"/>
      <c r="K57" s="628"/>
    </row>
    <row r="58" spans="1:11" ht="12.75">
      <c r="A58" s="576"/>
      <c r="B58" s="346"/>
      <c r="C58" s="346"/>
      <c r="D58" s="346"/>
      <c r="E58" s="346"/>
      <c r="F58" s="346"/>
      <c r="G58" s="346"/>
      <c r="H58" s="346"/>
      <c r="I58" s="346"/>
      <c r="J58" s="600"/>
      <c r="K58" s="628"/>
    </row>
    <row r="59" spans="1:11" ht="12.75">
      <c r="A59" s="577" t="s">
        <v>821</v>
      </c>
      <c r="B59" s="346"/>
      <c r="C59" s="346"/>
      <c r="D59" s="346"/>
      <c r="E59" s="346"/>
      <c r="F59" s="346"/>
      <c r="G59" s="346"/>
      <c r="H59" s="346"/>
      <c r="I59" s="346"/>
      <c r="J59" s="600"/>
      <c r="K59" s="628"/>
    </row>
    <row r="60" spans="1:11" ht="12.75">
      <c r="A60" s="576" t="s">
        <v>822</v>
      </c>
      <c r="B60" s="346">
        <v>165326</v>
      </c>
      <c r="C60" s="346">
        <v>184947</v>
      </c>
      <c r="D60" s="346">
        <v>216774</v>
      </c>
      <c r="E60" s="346">
        <v>74093</v>
      </c>
      <c r="F60" s="346">
        <v>118261</v>
      </c>
      <c r="G60" s="346">
        <v>40200</v>
      </c>
      <c r="H60" s="346">
        <v>57851</v>
      </c>
      <c r="I60" s="346">
        <v>65928</v>
      </c>
      <c r="J60" s="600">
        <v>38310</v>
      </c>
      <c r="K60" s="628"/>
    </row>
    <row r="61" spans="1:11" ht="12.75">
      <c r="A61" s="576" t="s">
        <v>823</v>
      </c>
      <c r="B61" s="346">
        <v>58701</v>
      </c>
      <c r="C61" s="346">
        <v>80729</v>
      </c>
      <c r="D61" s="346">
        <v>82009</v>
      </c>
      <c r="E61" s="346">
        <v>33404</v>
      </c>
      <c r="F61" s="346">
        <v>76145</v>
      </c>
      <c r="G61" s="346">
        <v>24848</v>
      </c>
      <c r="H61" s="346">
        <v>27832</v>
      </c>
      <c r="I61" s="346">
        <v>35831</v>
      </c>
      <c r="J61" s="600">
        <v>23115</v>
      </c>
      <c r="K61" s="628"/>
    </row>
    <row r="62" spans="1:11" ht="12.75">
      <c r="A62" s="576" t="s">
        <v>824</v>
      </c>
      <c r="B62" s="346">
        <v>60076</v>
      </c>
      <c r="C62" s="346">
        <v>86689</v>
      </c>
      <c r="D62" s="346">
        <v>86841</v>
      </c>
      <c r="E62" s="346">
        <v>34186</v>
      </c>
      <c r="F62" s="346">
        <v>77484</v>
      </c>
      <c r="G62" s="346">
        <v>31376</v>
      </c>
      <c r="H62" s="346">
        <v>40966</v>
      </c>
      <c r="I62" s="346">
        <v>51247</v>
      </c>
      <c r="J62" s="600">
        <v>28762</v>
      </c>
      <c r="K62" s="628"/>
    </row>
    <row r="63" spans="1:11" ht="12.75">
      <c r="A63" s="576" t="s">
        <v>825</v>
      </c>
      <c r="B63" s="346">
        <v>53189</v>
      </c>
      <c r="C63" s="346">
        <v>76853</v>
      </c>
      <c r="D63" s="346">
        <v>79317</v>
      </c>
      <c r="E63" s="346">
        <v>30338</v>
      </c>
      <c r="F63" s="346">
        <v>74227</v>
      </c>
      <c r="G63" s="346">
        <v>28752</v>
      </c>
      <c r="H63" s="346">
        <v>37419</v>
      </c>
      <c r="I63" s="346">
        <v>47682</v>
      </c>
      <c r="J63" s="600">
        <v>26521</v>
      </c>
      <c r="K63" s="628"/>
    </row>
    <row r="64" spans="1:11" ht="12.75">
      <c r="A64" s="576" t="s">
        <v>826</v>
      </c>
      <c r="B64" s="346">
        <v>40391</v>
      </c>
      <c r="C64" s="346">
        <v>64908</v>
      </c>
      <c r="D64" s="346">
        <v>73327</v>
      </c>
      <c r="E64" s="346">
        <v>29428</v>
      </c>
      <c r="F64" s="346">
        <v>73074</v>
      </c>
      <c r="G64" s="346">
        <v>24403</v>
      </c>
      <c r="H64" s="346">
        <v>33281</v>
      </c>
      <c r="I64" s="346">
        <v>43514</v>
      </c>
      <c r="J64" s="600">
        <v>22262</v>
      </c>
      <c r="K64" s="628"/>
    </row>
    <row r="65" spans="1:11" ht="12.75">
      <c r="A65" s="576"/>
      <c r="B65" s="346"/>
      <c r="C65" s="346"/>
      <c r="D65" s="346"/>
      <c r="E65" s="346"/>
      <c r="F65" s="346"/>
      <c r="G65" s="346"/>
      <c r="H65" s="346"/>
      <c r="I65" s="346"/>
      <c r="J65" s="600"/>
      <c r="K65" s="628"/>
    </row>
    <row r="66" spans="1:11" ht="12.75">
      <c r="A66" s="577" t="s">
        <v>827</v>
      </c>
      <c r="B66" s="346"/>
      <c r="C66" s="346"/>
      <c r="D66" s="346"/>
      <c r="E66" s="346"/>
      <c r="F66" s="346"/>
      <c r="G66" s="346"/>
      <c r="H66" s="346"/>
      <c r="I66" s="346"/>
      <c r="J66" s="600"/>
      <c r="K66" s="628"/>
    </row>
    <row r="67" spans="1:11" ht="12.75">
      <c r="A67" s="578" t="s">
        <v>828</v>
      </c>
      <c r="B67" s="346">
        <v>881.1538461538461</v>
      </c>
      <c r="C67" s="346">
        <v>520.3508771929825</v>
      </c>
      <c r="D67" s="346">
        <v>658.0434782608696</v>
      </c>
      <c r="E67" s="346">
        <v>1086.6666666666667</v>
      </c>
      <c r="F67" s="346">
        <v>520.8474576271186</v>
      </c>
      <c r="G67" s="346">
        <v>1049.9720670391062</v>
      </c>
      <c r="H67" s="346">
        <v>242.7314814814815</v>
      </c>
      <c r="I67" s="346">
        <v>347.4016853932584</v>
      </c>
      <c r="J67" s="600">
        <v>996.4772727272727</v>
      </c>
      <c r="K67" s="628"/>
    </row>
    <row r="68" spans="1:11" ht="12.75">
      <c r="A68" s="578" t="s">
        <v>829</v>
      </c>
      <c r="B68" s="346">
        <v>1054.0183246073298</v>
      </c>
      <c r="C68" s="346">
        <v>469.78970669618155</v>
      </c>
      <c r="D68" s="346">
        <v>713.9795558688757</v>
      </c>
      <c r="E68" s="346">
        <v>1024.8923959827832</v>
      </c>
      <c r="F68" s="346">
        <v>744.4415752098128</v>
      </c>
      <c r="G68" s="346">
        <v>1049.5833333333335</v>
      </c>
      <c r="H68" s="346">
        <v>752.2512234910278</v>
      </c>
      <c r="I68" s="346">
        <v>1088.5503685503684</v>
      </c>
      <c r="J68" s="600">
        <v>996.88</v>
      </c>
      <c r="K68" s="628"/>
    </row>
    <row r="69" spans="1:11" ht="12.75">
      <c r="A69" s="578" t="s">
        <v>830</v>
      </c>
      <c r="B69" s="346">
        <v>146.34615384615384</v>
      </c>
      <c r="C69" s="346">
        <v>82.94736842105263</v>
      </c>
      <c r="D69" s="346">
        <v>105.04347826086956</v>
      </c>
      <c r="E69" s="346">
        <v>136.25</v>
      </c>
      <c r="F69" s="346">
        <v>120</v>
      </c>
      <c r="G69" s="346">
        <v>190.53072625698326</v>
      </c>
      <c r="H69" s="346">
        <v>31.51234567901235</v>
      </c>
      <c r="I69" s="346">
        <v>58.97471910112359</v>
      </c>
      <c r="J69" s="600">
        <v>161.2878787878788</v>
      </c>
      <c r="K69" s="628"/>
    </row>
    <row r="70" spans="1:11" ht="12.75">
      <c r="A70" s="578" t="s">
        <v>831</v>
      </c>
      <c r="B70" s="346">
        <v>598.9397905759162</v>
      </c>
      <c r="C70" s="346">
        <v>245.3431101272828</v>
      </c>
      <c r="D70" s="346">
        <v>384.97003877335214</v>
      </c>
      <c r="E70" s="346">
        <v>410.73170731707313</v>
      </c>
      <c r="F70" s="346">
        <v>217.85668173014847</v>
      </c>
      <c r="G70" s="346">
        <v>602.9166666666667</v>
      </c>
      <c r="H70" s="346">
        <v>394.6166394779772</v>
      </c>
      <c r="I70" s="346">
        <v>542.7518427518427</v>
      </c>
      <c r="J70" s="600">
        <v>488.88</v>
      </c>
      <c r="K70" s="628"/>
    </row>
    <row r="71" spans="1:11" ht="12.75">
      <c r="A71" s="578" t="s">
        <v>832</v>
      </c>
      <c r="B71" s="346">
        <v>24176.81818181818</v>
      </c>
      <c r="C71" s="346">
        <v>54895</v>
      </c>
      <c r="D71" s="346">
        <v>49573.125</v>
      </c>
      <c r="E71" s="346">
        <v>33708.88888888889</v>
      </c>
      <c r="F71" s="346">
        <v>82474.44444444444</v>
      </c>
      <c r="G71" s="346">
        <v>28752</v>
      </c>
      <c r="H71" s="346">
        <v>31182.5</v>
      </c>
      <c r="I71" s="346">
        <v>43347.27272727272</v>
      </c>
      <c r="J71" s="600">
        <v>24110</v>
      </c>
      <c r="K71" s="628"/>
    </row>
    <row r="72" spans="1:11" ht="12.75">
      <c r="A72" s="578" t="s">
        <v>833</v>
      </c>
      <c r="B72" s="156">
        <v>24.38481043226274</v>
      </c>
      <c r="C72" s="156">
        <v>34.79724658503635</v>
      </c>
      <c r="D72" s="156">
        <v>33.6728461676226</v>
      </c>
      <c r="E72" s="156">
        <v>39.70318402590394</v>
      </c>
      <c r="F72" s="156">
        <v>61.71269318469724</v>
      </c>
      <c r="G72" s="156">
        <v>60.24539574384042</v>
      </c>
      <c r="H72" s="156">
        <v>53.31186826213017</v>
      </c>
      <c r="I72" s="156">
        <v>61.41881210478771</v>
      </c>
      <c r="J72" s="157">
        <v>56.78791898372532</v>
      </c>
      <c r="K72" s="628"/>
    </row>
    <row r="73" spans="1:11" ht="13.5" thickBot="1">
      <c r="A73" s="579" t="s">
        <v>834</v>
      </c>
      <c r="B73" s="602"/>
      <c r="C73" s="602"/>
      <c r="D73" s="602"/>
      <c r="E73" s="602"/>
      <c r="F73" s="602"/>
      <c r="G73" s="602"/>
      <c r="H73" s="602"/>
      <c r="I73" s="602"/>
      <c r="J73" s="603"/>
      <c r="K73" s="628"/>
    </row>
    <row r="74" spans="1:14" s="107" customFormat="1" ht="12.75">
      <c r="A74" s="343" t="s">
        <v>835</v>
      </c>
      <c r="B74" s="581"/>
      <c r="C74" s="582"/>
      <c r="D74" s="582"/>
      <c r="E74" s="582"/>
      <c r="F74" s="582"/>
      <c r="G74" s="582"/>
      <c r="H74" s="583"/>
      <c r="I74" s="583"/>
      <c r="J74" s="583"/>
      <c r="K74" s="106"/>
      <c r="L74" s="106"/>
      <c r="M74" s="106"/>
      <c r="N74" s="106"/>
    </row>
    <row r="75" spans="1:11" ht="12.75">
      <c r="A75" s="568" t="s">
        <v>442</v>
      </c>
      <c r="I75" s="631"/>
      <c r="J75" s="629"/>
      <c r="K75" s="628"/>
    </row>
    <row r="76" spans="1:11" ht="12.75">
      <c r="A76" s="570" t="s">
        <v>753</v>
      </c>
      <c r="B76" s="632"/>
      <c r="C76" s="632"/>
      <c r="D76" s="632"/>
      <c r="E76" s="632"/>
      <c r="F76" s="632"/>
      <c r="G76" s="632"/>
      <c r="H76" s="632"/>
      <c r="I76" s="631"/>
      <c r="J76" s="629"/>
      <c r="K76" s="628"/>
    </row>
    <row r="77" spans="1:11" ht="12.75">
      <c r="A77" s="570" t="s">
        <v>754</v>
      </c>
      <c r="B77" s="632"/>
      <c r="C77" s="632"/>
      <c r="D77" s="632"/>
      <c r="E77" s="632"/>
      <c r="F77" s="632"/>
      <c r="G77" s="632"/>
      <c r="H77" s="632"/>
      <c r="I77" s="631"/>
      <c r="J77" s="629"/>
      <c r="K77" s="628"/>
    </row>
    <row r="78" spans="1:11" ht="12.75">
      <c r="A78" s="570" t="s">
        <v>755</v>
      </c>
      <c r="B78" s="632"/>
      <c r="C78" s="632"/>
      <c r="D78" s="632"/>
      <c r="E78" s="632"/>
      <c r="F78" s="632"/>
      <c r="G78" s="632"/>
      <c r="H78" s="632"/>
      <c r="I78" s="631"/>
      <c r="J78" s="629"/>
      <c r="K78" s="628"/>
    </row>
    <row r="79" spans="1:22" ht="12.75">
      <c r="A79" s="632"/>
      <c r="B79" s="632"/>
      <c r="C79" s="632"/>
      <c r="D79" s="632"/>
      <c r="E79" s="632"/>
      <c r="F79" s="632"/>
      <c r="G79" s="632"/>
      <c r="H79" s="632"/>
      <c r="I79" s="631"/>
      <c r="J79" s="629"/>
      <c r="K79" s="628"/>
      <c r="L79" s="629"/>
      <c r="M79" s="629"/>
      <c r="N79" s="629"/>
      <c r="O79" s="629"/>
      <c r="P79" s="629"/>
      <c r="Q79" s="629"/>
      <c r="R79" s="629"/>
      <c r="S79" s="629"/>
      <c r="T79" s="629"/>
      <c r="U79" s="629"/>
      <c r="V79" s="629"/>
    </row>
    <row r="80" spans="1:22" ht="12.75">
      <c r="A80" s="632"/>
      <c r="B80" s="632"/>
      <c r="C80" s="632"/>
      <c r="D80" s="632"/>
      <c r="E80" s="632"/>
      <c r="F80" s="632"/>
      <c r="G80" s="632"/>
      <c r="H80" s="632"/>
      <c r="I80" s="631"/>
      <c r="J80" s="629"/>
      <c r="K80" s="628"/>
      <c r="L80" s="629"/>
      <c r="M80" s="629"/>
      <c r="N80" s="629"/>
      <c r="O80" s="629"/>
      <c r="P80" s="629"/>
      <c r="Q80" s="629"/>
      <c r="R80" s="629"/>
      <c r="S80" s="629"/>
      <c r="T80" s="629"/>
      <c r="U80" s="629"/>
      <c r="V80" s="629"/>
    </row>
    <row r="81" spans="1:8" ht="12.75">
      <c r="A81" s="633"/>
      <c r="B81" s="631"/>
      <c r="C81" s="631"/>
      <c r="D81" s="632"/>
      <c r="E81" s="632"/>
      <c r="F81" s="632"/>
      <c r="G81" s="632"/>
      <c r="H81" s="632"/>
    </row>
    <row r="82" spans="1:8" ht="12.75">
      <c r="A82" s="632"/>
      <c r="B82" s="631"/>
      <c r="C82" s="632"/>
      <c r="D82" s="632"/>
      <c r="E82" s="632"/>
      <c r="F82" s="632"/>
      <c r="G82" s="632"/>
      <c r="H82" s="632"/>
    </row>
    <row r="83" spans="1:8" ht="12.75">
      <c r="A83" s="632"/>
      <c r="B83" s="631"/>
      <c r="C83" s="631"/>
      <c r="D83" s="631"/>
      <c r="E83" s="631"/>
      <c r="F83" s="631"/>
      <c r="G83" s="631"/>
      <c r="H83" s="631"/>
    </row>
    <row r="84" spans="1:8" ht="12.75">
      <c r="A84" s="632"/>
      <c r="B84" s="631"/>
      <c r="C84" s="631"/>
      <c r="D84" s="631"/>
      <c r="E84" s="631"/>
      <c r="F84" s="631"/>
      <c r="G84" s="631"/>
      <c r="H84" s="631"/>
    </row>
    <row r="85" spans="1:8" ht="12.75">
      <c r="A85" s="632"/>
      <c r="B85" s="631"/>
      <c r="C85" s="632"/>
      <c r="D85" s="632"/>
      <c r="E85" s="632"/>
      <c r="F85" s="632"/>
      <c r="G85" s="632"/>
      <c r="H85" s="632"/>
    </row>
    <row r="86" spans="1:8" ht="12.75">
      <c r="A86" s="632"/>
      <c r="B86" s="632"/>
      <c r="C86" s="632"/>
      <c r="D86" s="632"/>
      <c r="E86" s="632"/>
      <c r="F86" s="632"/>
      <c r="G86" s="632"/>
      <c r="H86" s="632"/>
    </row>
    <row r="87" spans="1:8" ht="12.75">
      <c r="A87" s="632"/>
      <c r="B87" s="632"/>
      <c r="C87" s="632"/>
      <c r="D87" s="632"/>
      <c r="E87" s="632"/>
      <c r="F87" s="632"/>
      <c r="G87" s="632"/>
      <c r="H87" s="632"/>
    </row>
    <row r="88" spans="1:8" ht="12.75">
      <c r="A88" s="632"/>
      <c r="B88" s="632"/>
      <c r="C88" s="632"/>
      <c r="D88" s="632"/>
      <c r="E88" s="632"/>
      <c r="F88" s="632"/>
      <c r="G88" s="632"/>
      <c r="H88" s="632"/>
    </row>
    <row r="89" spans="1:8" ht="12.75">
      <c r="A89" s="632"/>
      <c r="B89" s="632"/>
      <c r="C89" s="632"/>
      <c r="D89" s="632"/>
      <c r="E89" s="632"/>
      <c r="F89" s="632"/>
      <c r="G89" s="632"/>
      <c r="H89" s="632"/>
    </row>
    <row r="90" spans="1:8" ht="12.75">
      <c r="A90" s="632"/>
      <c r="B90" s="632"/>
      <c r="C90" s="632"/>
      <c r="D90" s="632"/>
      <c r="E90" s="632"/>
      <c r="F90" s="632"/>
      <c r="G90" s="632"/>
      <c r="H90" s="632"/>
    </row>
    <row r="91" spans="1:8" ht="12.75">
      <c r="A91" s="632"/>
      <c r="B91" s="632"/>
      <c r="C91" s="632"/>
      <c r="D91" s="632"/>
      <c r="E91" s="632"/>
      <c r="F91" s="632"/>
      <c r="G91" s="632"/>
      <c r="H91" s="632"/>
    </row>
    <row r="92" spans="1:8" ht="12.75">
      <c r="A92" s="632"/>
      <c r="B92" s="632"/>
      <c r="C92" s="632"/>
      <c r="D92" s="632"/>
      <c r="E92" s="632"/>
      <c r="F92" s="632"/>
      <c r="G92" s="632"/>
      <c r="H92" s="632"/>
    </row>
    <row r="93" spans="1:8" ht="12.75">
      <c r="A93" s="632"/>
      <c r="B93" s="632"/>
      <c r="C93" s="632"/>
      <c r="D93" s="632"/>
      <c r="E93" s="632"/>
      <c r="F93" s="632"/>
      <c r="G93" s="632"/>
      <c r="H93" s="632"/>
    </row>
    <row r="94" spans="1:8" ht="12.75">
      <c r="A94" s="632"/>
      <c r="B94" s="632"/>
      <c r="C94" s="632"/>
      <c r="D94" s="632"/>
      <c r="E94" s="632"/>
      <c r="F94" s="632"/>
      <c r="G94" s="632"/>
      <c r="H94" s="632"/>
    </row>
    <row r="95" spans="1:8" ht="12.75">
      <c r="A95" s="632"/>
      <c r="B95" s="632"/>
      <c r="C95" s="632"/>
      <c r="D95" s="632"/>
      <c r="E95" s="632"/>
      <c r="F95" s="632"/>
      <c r="G95" s="632"/>
      <c r="H95" s="632"/>
    </row>
    <row r="96" spans="1:8" ht="12.75">
      <c r="A96" s="632"/>
      <c r="B96" s="632"/>
      <c r="C96" s="632"/>
      <c r="D96" s="632"/>
      <c r="E96" s="632"/>
      <c r="F96" s="632"/>
      <c r="G96" s="632"/>
      <c r="H96" s="632"/>
    </row>
    <row r="97" spans="1:8" ht="12.75">
      <c r="A97" s="632"/>
      <c r="B97" s="632"/>
      <c r="C97" s="632"/>
      <c r="D97" s="632"/>
      <c r="E97" s="632"/>
      <c r="F97" s="632"/>
      <c r="G97" s="632"/>
      <c r="H97" s="632"/>
    </row>
    <row r="98" spans="1:8" ht="12.75">
      <c r="A98" s="632"/>
      <c r="B98" s="632"/>
      <c r="C98" s="632"/>
      <c r="D98" s="632"/>
      <c r="E98" s="632"/>
      <c r="F98" s="632"/>
      <c r="G98" s="632"/>
      <c r="H98" s="632"/>
    </row>
    <row r="99" spans="1:8" ht="12.75">
      <c r="A99" s="632"/>
      <c r="B99" s="632"/>
      <c r="C99" s="632"/>
      <c r="D99" s="632"/>
      <c r="E99" s="632"/>
      <c r="F99" s="632"/>
      <c r="G99" s="632"/>
      <c r="H99" s="632"/>
    </row>
    <row r="100" spans="1:8" ht="12.75">
      <c r="A100" s="632"/>
      <c r="B100" s="632"/>
      <c r="C100" s="632"/>
      <c r="D100" s="632"/>
      <c r="E100" s="632"/>
      <c r="F100" s="632"/>
      <c r="G100" s="632"/>
      <c r="H100" s="632"/>
    </row>
    <row r="101" spans="1:8" ht="12.75">
      <c r="A101" s="632"/>
      <c r="B101" s="632"/>
      <c r="C101" s="632"/>
      <c r="D101" s="632"/>
      <c r="E101" s="632"/>
      <c r="F101" s="632"/>
      <c r="G101" s="632"/>
      <c r="H101" s="632"/>
    </row>
    <row r="102" spans="1:8" ht="12.75">
      <c r="A102" s="632"/>
      <c r="B102" s="632"/>
      <c r="C102" s="632"/>
      <c r="D102" s="632"/>
      <c r="E102" s="632"/>
      <c r="F102" s="632"/>
      <c r="G102" s="632"/>
      <c r="H102" s="632"/>
    </row>
  </sheetData>
  <mergeCells count="8">
    <mergeCell ref="F5:F7"/>
    <mergeCell ref="J5:J7"/>
    <mergeCell ref="A1:J1"/>
    <mergeCell ref="B5:B7"/>
    <mergeCell ref="C5:C7"/>
    <mergeCell ref="D5:D7"/>
    <mergeCell ref="E5:E7"/>
    <mergeCell ref="A3:J3"/>
  </mergeCells>
  <printOptions horizontalCentered="1"/>
  <pageMargins left="0.7874015748031497" right="0.7874015748031497" top="0.5905511811023623" bottom="0.984251968503937" header="0.2755905511811024" footer="0"/>
  <pageSetup fitToHeight="1" fitToWidth="1" horizontalDpi="300" verticalDpi="300" orientation="portrait" paperSize="9" scale="53" r:id="rId1"/>
  <headerFooter alignWithMargins="0">
    <oddFooter>&amp;C&amp;A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9">
    <pageSetUpPr fitToPage="1"/>
  </sheetPr>
  <dimension ref="A1:D18"/>
  <sheetViews>
    <sheetView view="pageBreakPreview" zoomScale="75" zoomScaleNormal="75" zoomScaleSheetLayoutView="75" workbookViewId="0" topLeftCell="A19">
      <selection activeCell="A3" sqref="A3:IV3"/>
    </sheetView>
  </sheetViews>
  <sheetFormatPr defaultColWidth="11.421875" defaultRowHeight="12.75"/>
  <cols>
    <col min="1" max="1" width="54.7109375" style="113" customWidth="1"/>
    <col min="2" max="4" width="22.7109375" style="113" customWidth="1"/>
    <col min="5" max="5" width="3.8515625" style="113" customWidth="1"/>
    <col min="6" max="16384" width="11.421875" style="113" customWidth="1"/>
  </cols>
  <sheetData>
    <row r="1" spans="1:4" ht="18">
      <c r="A1" s="967" t="s">
        <v>536</v>
      </c>
      <c r="B1" s="967"/>
      <c r="C1" s="967"/>
      <c r="D1" s="967"/>
    </row>
    <row r="2" spans="1:3" ht="12.75" customHeight="1">
      <c r="A2" s="114"/>
      <c r="B2" s="114"/>
      <c r="C2" s="114"/>
    </row>
    <row r="3" spans="1:4" ht="15" customHeight="1">
      <c r="A3" s="968" t="s">
        <v>37</v>
      </c>
      <c r="B3" s="968"/>
      <c r="C3" s="968"/>
      <c r="D3" s="968"/>
    </row>
    <row r="4" spans="1:4" ht="15" customHeight="1">
      <c r="A4" s="968" t="s">
        <v>702</v>
      </c>
      <c r="B4" s="968"/>
      <c r="C4" s="968"/>
      <c r="D4" s="968"/>
    </row>
    <row r="5" spans="1:4" ht="14.25" customHeight="1" thickBot="1">
      <c r="A5" s="347"/>
      <c r="B5" s="348"/>
      <c r="C5" s="348"/>
      <c r="D5" s="349"/>
    </row>
    <row r="6" spans="1:4" ht="21" customHeight="1">
      <c r="A6" s="969" t="s">
        <v>448</v>
      </c>
      <c r="B6" s="993" t="s">
        <v>449</v>
      </c>
      <c r="C6" s="994"/>
      <c r="D6" s="994"/>
    </row>
    <row r="7" spans="1:4" ht="19.5" customHeight="1" thickBot="1">
      <c r="A7" s="970"/>
      <c r="B7" s="995">
        <v>2011</v>
      </c>
      <c r="C7" s="995">
        <v>2012</v>
      </c>
      <c r="D7" s="995">
        <v>2013</v>
      </c>
    </row>
    <row r="8" spans="1:4" ht="12.75">
      <c r="A8" s="350" t="s">
        <v>450</v>
      </c>
      <c r="B8" s="345">
        <v>37170610</v>
      </c>
      <c r="C8" s="345">
        <v>30759700</v>
      </c>
      <c r="D8" s="345">
        <v>30414750</v>
      </c>
    </row>
    <row r="9" spans="1:4" ht="12.75">
      <c r="A9" s="351" t="s">
        <v>451</v>
      </c>
      <c r="B9" s="271">
        <v>0</v>
      </c>
      <c r="C9" s="271">
        <v>0</v>
      </c>
      <c r="D9" s="271">
        <v>0</v>
      </c>
    </row>
    <row r="10" spans="1:4" ht="12.75">
      <c r="A10" s="351" t="s">
        <v>452</v>
      </c>
      <c r="B10" s="271">
        <v>104180</v>
      </c>
      <c r="C10" s="271">
        <v>88000</v>
      </c>
      <c r="D10" s="271">
        <v>55500</v>
      </c>
    </row>
    <row r="11" spans="1:4" ht="12.75">
      <c r="A11" s="351" t="s">
        <v>453</v>
      </c>
      <c r="B11" s="271">
        <v>48299300</v>
      </c>
      <c r="C11" s="271">
        <v>328820890</v>
      </c>
      <c r="D11" s="271">
        <v>197510030</v>
      </c>
    </row>
    <row r="12" spans="1:4" ht="12.75">
      <c r="A12" s="351" t="s">
        <v>454</v>
      </c>
      <c r="B12" s="271">
        <v>143135180</v>
      </c>
      <c r="C12" s="271">
        <v>127714010</v>
      </c>
      <c r="D12" s="271">
        <v>119419770</v>
      </c>
    </row>
    <row r="13" spans="1:4" ht="12.75">
      <c r="A13" s="351" t="s">
        <v>455</v>
      </c>
      <c r="B13" s="271">
        <v>481907010</v>
      </c>
      <c r="C13" s="271">
        <v>191699710</v>
      </c>
      <c r="D13" s="271">
        <v>114115010</v>
      </c>
    </row>
    <row r="14" spans="1:4" ht="12.75">
      <c r="A14" s="351" t="s">
        <v>456</v>
      </c>
      <c r="B14" s="271">
        <v>20493000</v>
      </c>
      <c r="C14" s="271">
        <v>11832130</v>
      </c>
      <c r="D14" s="271">
        <v>11832130</v>
      </c>
    </row>
    <row r="15" spans="1:4" ht="12.75">
      <c r="A15" s="352"/>
      <c r="B15" s="271"/>
      <c r="C15" s="271"/>
      <c r="D15" s="271"/>
    </row>
    <row r="16" spans="1:4" ht="13.5" thickBot="1">
      <c r="A16" s="492" t="s">
        <v>174</v>
      </c>
      <c r="B16" s="493">
        <v>731109280</v>
      </c>
      <c r="C16" s="493">
        <v>690914440</v>
      </c>
      <c r="D16" s="493">
        <v>473347190</v>
      </c>
    </row>
    <row r="17" spans="1:4" ht="12.75">
      <c r="A17" s="353" t="s">
        <v>701</v>
      </c>
      <c r="B17" s="354"/>
      <c r="C17" s="354"/>
      <c r="D17" s="353"/>
    </row>
    <row r="18" spans="2:4" ht="12.75">
      <c r="B18" s="115"/>
      <c r="C18" s="115"/>
      <c r="D18" s="115"/>
    </row>
  </sheetData>
  <mergeCells count="5">
    <mergeCell ref="B6:D6"/>
    <mergeCell ref="A1:D1"/>
    <mergeCell ref="A4:D4"/>
    <mergeCell ref="A3:D3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H52"/>
  <sheetViews>
    <sheetView showGridLines="0" view="pageBreakPreview" zoomScale="75" zoomScaleNormal="75" zoomScaleSheetLayoutView="75" workbookViewId="0" topLeftCell="A43">
      <selection activeCell="A3" sqref="A3:IV3"/>
    </sheetView>
  </sheetViews>
  <sheetFormatPr defaultColWidth="11.421875" defaultRowHeight="12.75"/>
  <cols>
    <col min="1" max="1" width="51.8515625" style="0" customWidth="1"/>
    <col min="2" max="2" width="16.7109375" style="0" customWidth="1"/>
    <col min="3" max="3" width="12.7109375" style="0" customWidth="1"/>
    <col min="4" max="4" width="16.7109375" style="132" customWidth="1"/>
    <col min="5" max="5" width="12.7109375" style="0" customWidth="1"/>
    <col min="6" max="6" width="16.7109375" style="132" customWidth="1"/>
    <col min="7" max="7" width="12.7109375" style="0" customWidth="1"/>
  </cols>
  <sheetData>
    <row r="1" spans="1:7" s="117" customFormat="1" ht="18">
      <c r="A1" s="972" t="s">
        <v>536</v>
      </c>
      <c r="B1" s="972"/>
      <c r="C1" s="972"/>
      <c r="D1" s="972"/>
      <c r="E1" s="972"/>
      <c r="F1" s="972"/>
      <c r="G1" s="972"/>
    </row>
    <row r="2" spans="1:7" s="117" customFormat="1" ht="12.75" customHeight="1">
      <c r="A2" s="118"/>
      <c r="B2" s="118"/>
      <c r="C2" s="118"/>
      <c r="D2" s="116"/>
      <c r="E2" s="118"/>
      <c r="F2" s="116"/>
      <c r="G2" s="118"/>
    </row>
    <row r="3" spans="1:7" ht="15">
      <c r="A3" s="973" t="s">
        <v>703</v>
      </c>
      <c r="B3" s="973"/>
      <c r="C3" s="973"/>
      <c r="D3" s="973"/>
      <c r="E3" s="973"/>
      <c r="F3" s="973"/>
      <c r="G3" s="973"/>
    </row>
    <row r="4" spans="1:7" ht="14.25" customHeight="1" thickBot="1">
      <c r="A4" s="355"/>
      <c r="B4" s="355"/>
      <c r="C4" s="355"/>
      <c r="D4" s="355"/>
      <c r="E4" s="355"/>
      <c r="F4" s="355"/>
      <c r="G4" s="355"/>
    </row>
    <row r="5" spans="1:7" ht="21.75" customHeight="1">
      <c r="A5" s="996" t="s">
        <v>457</v>
      </c>
      <c r="B5" s="997">
        <v>2011</v>
      </c>
      <c r="C5" s="998"/>
      <c r="D5" s="999">
        <v>2012</v>
      </c>
      <c r="E5" s="1000"/>
      <c r="F5" s="1001">
        <v>2013</v>
      </c>
      <c r="G5" s="1002"/>
    </row>
    <row r="6" spans="1:7" ht="21.75" customHeight="1" thickBot="1">
      <c r="A6" s="1003"/>
      <c r="B6" s="1004" t="s">
        <v>341</v>
      </c>
      <c r="C6" s="1004" t="s">
        <v>458</v>
      </c>
      <c r="D6" s="1004" t="s">
        <v>341</v>
      </c>
      <c r="E6" s="1004" t="s">
        <v>458</v>
      </c>
      <c r="F6" s="1005" t="s">
        <v>341</v>
      </c>
      <c r="G6" s="1006" t="s">
        <v>458</v>
      </c>
    </row>
    <row r="7" spans="1:8" ht="14.25">
      <c r="A7" s="485" t="s">
        <v>666</v>
      </c>
      <c r="B7" s="156">
        <v>1002085</v>
      </c>
      <c r="C7" s="358">
        <v>12.803087382781833</v>
      </c>
      <c r="D7" s="156">
        <v>363540.6</v>
      </c>
      <c r="E7" s="358">
        <v>4.857679797493051</v>
      </c>
      <c r="F7" s="484">
        <v>900000</v>
      </c>
      <c r="G7" s="359">
        <v>12.025924526019232</v>
      </c>
      <c r="H7" s="119"/>
    </row>
    <row r="8" spans="1:8" ht="14.25">
      <c r="A8" s="485" t="s">
        <v>459</v>
      </c>
      <c r="B8" s="156">
        <v>25712.4</v>
      </c>
      <c r="C8" s="358">
        <v>0.32851315409475207</v>
      </c>
      <c r="D8" s="156">
        <v>9300.02</v>
      </c>
      <c r="E8" s="358">
        <v>0.12426815401163263</v>
      </c>
      <c r="F8" s="484">
        <v>3862.4910800000002</v>
      </c>
      <c r="G8" s="359">
        <v>0.051611140233891684</v>
      </c>
      <c r="H8" s="119"/>
    </row>
    <row r="9" spans="1:8" ht="14.25">
      <c r="A9" s="485" t="s">
        <v>460</v>
      </c>
      <c r="B9" s="156">
        <v>7806.4</v>
      </c>
      <c r="C9" s="358">
        <v>0.09973806747426425</v>
      </c>
      <c r="D9" s="156">
        <v>7748.3</v>
      </c>
      <c r="E9" s="358">
        <v>0.10353385667217202</v>
      </c>
      <c r="F9" s="484">
        <v>4069.7144700000003</v>
      </c>
      <c r="G9" s="359">
        <v>0.054380087842964844</v>
      </c>
      <c r="H9" s="119"/>
    </row>
    <row r="10" spans="1:8" ht="14.25">
      <c r="A10" s="485" t="s">
        <v>667</v>
      </c>
      <c r="B10" s="156">
        <v>243243.9</v>
      </c>
      <c r="C10" s="358">
        <v>3.107793158293604</v>
      </c>
      <c r="D10" s="156">
        <v>12446</v>
      </c>
      <c r="E10" s="358">
        <v>0.1663051740564837</v>
      </c>
      <c r="F10" s="484">
        <v>131188.98707</v>
      </c>
      <c r="G10" s="359">
        <v>1.7529653968319254</v>
      </c>
      <c r="H10" s="119"/>
    </row>
    <row r="11" spans="1:8" ht="14.25">
      <c r="A11" s="485" t="s">
        <v>461</v>
      </c>
      <c r="B11" s="156">
        <v>0</v>
      </c>
      <c r="C11" s="358">
        <v>0</v>
      </c>
      <c r="D11" s="156">
        <v>0</v>
      </c>
      <c r="E11" s="358">
        <v>0</v>
      </c>
      <c r="F11" s="484">
        <v>0</v>
      </c>
      <c r="G11" s="359">
        <v>0</v>
      </c>
      <c r="H11" s="119"/>
    </row>
    <row r="12" spans="1:8" ht="14.25">
      <c r="A12" s="485" t="s">
        <v>462</v>
      </c>
      <c r="B12" s="156">
        <v>19191.1</v>
      </c>
      <c r="C12" s="358">
        <v>0.2451941005720118</v>
      </c>
      <c r="D12" s="156">
        <v>0</v>
      </c>
      <c r="E12" s="358">
        <v>0</v>
      </c>
      <c r="F12" s="484">
        <v>4832.071110000001</v>
      </c>
      <c r="G12" s="359">
        <v>0.06456680274801997</v>
      </c>
      <c r="H12" s="119"/>
    </row>
    <row r="13" spans="1:8" ht="14.25">
      <c r="A13" s="485" t="s">
        <v>463</v>
      </c>
      <c r="B13" s="156">
        <v>24400.9</v>
      </c>
      <c r="C13" s="358">
        <v>0.31175684190315317</v>
      </c>
      <c r="D13" s="156">
        <v>9265</v>
      </c>
      <c r="E13" s="358">
        <v>0.12380021192618686</v>
      </c>
      <c r="F13" s="484">
        <v>50</v>
      </c>
      <c r="G13" s="359">
        <v>0.0006681069181121795</v>
      </c>
      <c r="H13" s="119"/>
    </row>
    <row r="14" spans="1:8" ht="14.25">
      <c r="A14" s="486" t="s">
        <v>464</v>
      </c>
      <c r="B14" s="156">
        <v>13570.5</v>
      </c>
      <c r="C14" s="358">
        <v>0.17338279420212943</v>
      </c>
      <c r="D14" s="156">
        <v>4900</v>
      </c>
      <c r="E14" s="358">
        <v>0.06547447797499359</v>
      </c>
      <c r="F14" s="484">
        <v>4752.2131500000005</v>
      </c>
      <c r="G14" s="359">
        <v>0.06349972963717346</v>
      </c>
      <c r="H14" s="120"/>
    </row>
    <row r="15" spans="1:8" ht="14.25">
      <c r="A15" s="485" t="s">
        <v>668</v>
      </c>
      <c r="B15" s="156">
        <v>10520.7</v>
      </c>
      <c r="C15" s="358">
        <v>0.1344171816043877</v>
      </c>
      <c r="D15" s="156">
        <v>5832.9</v>
      </c>
      <c r="E15" s="358">
        <v>0.07794001685313062</v>
      </c>
      <c r="F15" s="484">
        <v>4197.67397</v>
      </c>
      <c r="G15" s="359">
        <v>0.05608990038672835</v>
      </c>
      <c r="H15" s="119"/>
    </row>
    <row r="16" spans="1:8" ht="14.25">
      <c r="A16" s="487" t="s">
        <v>465</v>
      </c>
      <c r="B16" s="156">
        <v>279005.2</v>
      </c>
      <c r="C16" s="358">
        <v>3.5646955655962542</v>
      </c>
      <c r="D16" s="156">
        <v>246185.1</v>
      </c>
      <c r="E16" s="358">
        <v>3.2895593689227747</v>
      </c>
      <c r="F16" s="484">
        <v>234217.12</v>
      </c>
      <c r="G16" s="359">
        <v>3.1296415642462105</v>
      </c>
      <c r="H16" s="119"/>
    </row>
    <row r="17" spans="1:8" ht="14.25">
      <c r="A17" s="485" t="s">
        <v>669</v>
      </c>
      <c r="B17" s="156">
        <v>20573.2</v>
      </c>
      <c r="C17" s="358">
        <v>0.2628524300268413</v>
      </c>
      <c r="D17" s="156">
        <v>3680.8</v>
      </c>
      <c r="E17" s="358">
        <v>0.04918335888374621</v>
      </c>
      <c r="F17" s="484">
        <v>1702.1303899999998</v>
      </c>
      <c r="G17" s="359">
        <v>0.02274410178175964</v>
      </c>
      <c r="H17" s="119"/>
    </row>
    <row r="18" spans="1:8" ht="14.25">
      <c r="A18" s="485" t="s">
        <v>466</v>
      </c>
      <c r="B18" s="156">
        <v>35578.8</v>
      </c>
      <c r="C18" s="358">
        <v>0.4545707054536475</v>
      </c>
      <c r="D18" s="156">
        <v>33316.1</v>
      </c>
      <c r="E18" s="358">
        <v>0.44517433789034366</v>
      </c>
      <c r="F18" s="484">
        <v>16012.962</v>
      </c>
      <c r="G18" s="359">
        <v>0.21396741383334883</v>
      </c>
      <c r="H18" s="119"/>
    </row>
    <row r="19" spans="1:8" ht="14.25">
      <c r="A19" s="485" t="s">
        <v>467</v>
      </c>
      <c r="B19" s="156">
        <v>22728.1</v>
      </c>
      <c r="C19" s="358">
        <v>0.2903843988729537</v>
      </c>
      <c r="D19" s="156">
        <v>39988.9</v>
      </c>
      <c r="E19" s="358">
        <v>0.5343372147539227</v>
      </c>
      <c r="F19" s="484">
        <v>8428.511960000002</v>
      </c>
      <c r="G19" s="359">
        <v>0.11262294299734493</v>
      </c>
      <c r="H19" s="119"/>
    </row>
    <row r="20" spans="1:8" ht="14.25">
      <c r="A20" s="485" t="s">
        <v>468</v>
      </c>
      <c r="B20" s="156">
        <v>37957.6</v>
      </c>
      <c r="C20" s="358">
        <v>0.4849633211161526</v>
      </c>
      <c r="D20" s="156">
        <v>37576.6</v>
      </c>
      <c r="E20" s="358">
        <v>0.5021037283826825</v>
      </c>
      <c r="F20" s="484">
        <v>15568.462</v>
      </c>
      <c r="G20" s="359">
        <v>0.20802794333133157</v>
      </c>
      <c r="H20" s="119"/>
    </row>
    <row r="21" spans="1:8" ht="14.25">
      <c r="A21" s="487" t="s">
        <v>469</v>
      </c>
      <c r="B21" s="156">
        <v>6046685</v>
      </c>
      <c r="C21" s="358">
        <v>77.25515942375763</v>
      </c>
      <c r="D21" s="156">
        <v>5985868</v>
      </c>
      <c r="E21" s="358">
        <v>79.98399643412631</v>
      </c>
      <c r="F21" s="484">
        <v>6152440.32395</v>
      </c>
      <c r="G21" s="359">
        <v>82.20975887406668</v>
      </c>
      <c r="H21" s="121"/>
    </row>
    <row r="22" spans="1:7" ht="12.75">
      <c r="A22" s="488" t="s">
        <v>470</v>
      </c>
      <c r="B22" s="156">
        <v>37842.5</v>
      </c>
      <c r="C22" s="358">
        <v>0.48349275189522</v>
      </c>
      <c r="D22" s="156">
        <v>9322.9</v>
      </c>
      <c r="E22" s="358">
        <v>0.12457387973736075</v>
      </c>
      <c r="F22" s="484">
        <v>2509.43538</v>
      </c>
      <c r="G22" s="359">
        <v>0.03353142275866931</v>
      </c>
    </row>
    <row r="23" spans="1:7" ht="12.75">
      <c r="A23" s="485"/>
      <c r="B23" s="156"/>
      <c r="C23" s="358"/>
      <c r="D23" s="156"/>
      <c r="E23" s="358"/>
      <c r="F23" s="484"/>
      <c r="G23" s="359"/>
    </row>
    <row r="24" spans="1:7" ht="16.5" customHeight="1" thickBot="1">
      <c r="A24" s="494" t="s">
        <v>174</v>
      </c>
      <c r="B24" s="495">
        <v>7836426.799999999</v>
      </c>
      <c r="C24" s="496">
        <v>100</v>
      </c>
      <c r="D24" s="495">
        <v>7826901.2</v>
      </c>
      <c r="E24" s="496">
        <v>100</v>
      </c>
      <c r="F24" s="497">
        <v>7483832.1</v>
      </c>
      <c r="G24" s="498">
        <v>100</v>
      </c>
    </row>
    <row r="25" spans="1:7" ht="12.75">
      <c r="A25" s="264" t="s">
        <v>701</v>
      </c>
      <c r="B25" s="264"/>
      <c r="C25" s="264"/>
      <c r="D25" s="264"/>
      <c r="E25" s="264"/>
      <c r="F25" s="264"/>
      <c r="G25" s="264"/>
    </row>
    <row r="26" spans="1:6" ht="15.75">
      <c r="A26" s="122"/>
      <c r="B26" s="122"/>
      <c r="C26" s="122"/>
      <c r="D26" s="122"/>
      <c r="F26" s="122"/>
    </row>
    <row r="27" spans="1:6" ht="12.75">
      <c r="A27" s="971"/>
      <c r="B27" s="971"/>
      <c r="C27" s="971"/>
      <c r="D27" s="123"/>
      <c r="F27" s="123"/>
    </row>
    <row r="28" spans="1:6" ht="12.75">
      <c r="A28" s="971"/>
      <c r="B28" s="971"/>
      <c r="C28" s="971"/>
      <c r="D28" s="124"/>
      <c r="F28" s="124"/>
    </row>
    <row r="29" spans="1:6" ht="12.75">
      <c r="A29" s="125"/>
      <c r="B29" s="126"/>
      <c r="C29" s="126"/>
      <c r="D29" s="127"/>
      <c r="F29" s="127"/>
    </row>
    <row r="30" spans="1:6" ht="14.25">
      <c r="A30" s="128"/>
      <c r="B30" s="129"/>
      <c r="C30" s="129"/>
      <c r="D30" s="119"/>
      <c r="F30" s="119"/>
    </row>
    <row r="31" spans="1:6" ht="14.25">
      <c r="A31" s="128"/>
      <c r="B31" s="129"/>
      <c r="C31" s="129"/>
      <c r="D31" s="119"/>
      <c r="F31" s="119"/>
    </row>
    <row r="32" spans="1:6" ht="14.25">
      <c r="A32" s="128"/>
      <c r="B32" s="129"/>
      <c r="C32" s="129"/>
      <c r="D32" s="119"/>
      <c r="F32" s="119"/>
    </row>
    <row r="33" spans="1:6" ht="14.25">
      <c r="A33" s="128"/>
      <c r="B33" s="129"/>
      <c r="C33" s="129"/>
      <c r="D33" s="119"/>
      <c r="F33" s="119"/>
    </row>
    <row r="34" spans="1:6" ht="14.25">
      <c r="A34" s="128"/>
      <c r="B34" s="129"/>
      <c r="C34" s="129"/>
      <c r="D34" s="119"/>
      <c r="F34" s="119"/>
    </row>
    <row r="35" spans="1:6" ht="14.25">
      <c r="A35" s="128"/>
      <c r="B35" s="129"/>
      <c r="C35" s="129"/>
      <c r="D35" s="119"/>
      <c r="F35" s="119"/>
    </row>
    <row r="36" spans="1:6" ht="14.25">
      <c r="A36" s="128"/>
      <c r="B36" s="129"/>
      <c r="C36" s="129"/>
      <c r="D36" s="119"/>
      <c r="F36" s="119"/>
    </row>
    <row r="37" spans="1:6" ht="14.25">
      <c r="A37" s="128"/>
      <c r="B37" s="130"/>
      <c r="C37" s="130"/>
      <c r="D37" s="120"/>
      <c r="F37" s="120"/>
    </row>
    <row r="38" spans="1:6" ht="14.25">
      <c r="A38" s="128"/>
      <c r="B38" s="129"/>
      <c r="C38" s="129"/>
      <c r="D38" s="119"/>
      <c r="F38" s="119"/>
    </row>
    <row r="39" spans="1:6" ht="14.25">
      <c r="A39" s="128"/>
      <c r="B39" s="129"/>
      <c r="C39" s="129"/>
      <c r="D39" s="119"/>
      <c r="F39" s="119"/>
    </row>
    <row r="40" spans="1:6" ht="14.25">
      <c r="A40" s="128"/>
      <c r="B40" s="129"/>
      <c r="C40" s="129"/>
      <c r="D40" s="119"/>
      <c r="F40" s="119"/>
    </row>
    <row r="41" spans="1:6" ht="14.25">
      <c r="A41" s="128"/>
      <c r="B41" s="129"/>
      <c r="C41" s="129"/>
      <c r="D41" s="119"/>
      <c r="F41" s="119"/>
    </row>
    <row r="42" spans="1:6" ht="14.25">
      <c r="A42" s="128"/>
      <c r="B42" s="129"/>
      <c r="C42" s="129"/>
      <c r="D42" s="119"/>
      <c r="F42" s="119"/>
    </row>
    <row r="43" spans="1:6" ht="14.25">
      <c r="A43" s="128"/>
      <c r="B43" s="129"/>
      <c r="C43" s="129"/>
      <c r="D43" s="119"/>
      <c r="F43" s="119"/>
    </row>
    <row r="44" spans="4:6" ht="12.75">
      <c r="D44"/>
      <c r="F44"/>
    </row>
    <row r="45" spans="4:6" ht="12.75">
      <c r="D45"/>
      <c r="F45"/>
    </row>
    <row r="46" spans="4:6" ht="12.75">
      <c r="D46"/>
      <c r="F46"/>
    </row>
    <row r="47" spans="4:6" ht="12.75">
      <c r="D47"/>
      <c r="F47"/>
    </row>
    <row r="48" spans="1:6" ht="12.75">
      <c r="A48" s="126"/>
      <c r="B48" s="126"/>
      <c r="C48" s="126"/>
      <c r="D48" s="127"/>
      <c r="F48" s="127"/>
    </row>
    <row r="49" spans="1:6" ht="12.75">
      <c r="A49" s="126"/>
      <c r="B49" s="126"/>
      <c r="C49" s="126"/>
      <c r="D49" s="127"/>
      <c r="F49" s="127"/>
    </row>
    <row r="50" spans="1:6" ht="12.75">
      <c r="A50" s="126"/>
      <c r="B50" s="126"/>
      <c r="C50" s="126"/>
      <c r="D50" s="127"/>
      <c r="F50" s="127"/>
    </row>
    <row r="51" spans="1:6" ht="12.75">
      <c r="A51" s="126"/>
      <c r="B51" s="126"/>
      <c r="C51" s="126"/>
      <c r="D51" s="127"/>
      <c r="F51" s="127"/>
    </row>
    <row r="52" spans="1:6" ht="15.75">
      <c r="A52" s="131"/>
      <c r="D52"/>
      <c r="F52"/>
    </row>
  </sheetData>
  <mergeCells count="6">
    <mergeCell ref="A27:C28"/>
    <mergeCell ref="D5:E5"/>
    <mergeCell ref="F5:G5"/>
    <mergeCell ref="A1:G1"/>
    <mergeCell ref="A3:G3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D41"/>
  <sheetViews>
    <sheetView showGridLines="0" view="pageBreakPreview" zoomScale="75" zoomScaleNormal="75" zoomScaleSheetLayoutView="75" workbookViewId="0" topLeftCell="A4">
      <selection activeCell="A3" sqref="A3:IV3"/>
    </sheetView>
  </sheetViews>
  <sheetFormatPr defaultColWidth="12.57421875" defaultRowHeight="12.75"/>
  <cols>
    <col min="1" max="1" width="50.7109375" style="135" customWidth="1"/>
    <col min="2" max="4" width="22.7109375" style="135" customWidth="1"/>
    <col min="5" max="5" width="9.421875" style="135" customWidth="1"/>
    <col min="6" max="16384" width="19.140625" style="135" customWidth="1"/>
  </cols>
  <sheetData>
    <row r="1" spans="1:4" s="133" customFormat="1" ht="18">
      <c r="A1" s="974" t="s">
        <v>536</v>
      </c>
      <c r="B1" s="974"/>
      <c r="C1" s="974"/>
      <c r="D1" s="974"/>
    </row>
    <row r="2" spans="1:4" ht="12.75">
      <c r="A2" s="134"/>
      <c r="B2" s="134"/>
      <c r="C2" s="134"/>
      <c r="D2" s="134"/>
    </row>
    <row r="3" spans="1:4" ht="15">
      <c r="A3" s="975" t="s">
        <v>704</v>
      </c>
      <c r="B3" s="976"/>
      <c r="C3" s="976"/>
      <c r="D3" s="976"/>
    </row>
    <row r="4" spans="1:4" ht="14.25" customHeight="1" thickBot="1">
      <c r="A4" s="360"/>
      <c r="B4" s="361"/>
      <c r="C4" s="361"/>
      <c r="D4" s="361"/>
    </row>
    <row r="5" spans="1:4" ht="12.75">
      <c r="A5" s="978" t="s">
        <v>471</v>
      </c>
      <c r="B5" s="1007">
        <v>2011</v>
      </c>
      <c r="C5" s="1008">
        <v>2012</v>
      </c>
      <c r="D5" s="1008">
        <v>2013</v>
      </c>
    </row>
    <row r="6" spans="1:4" ht="13.5" thickBot="1">
      <c r="A6" s="979"/>
      <c r="B6" s="1009"/>
      <c r="C6" s="1010"/>
      <c r="D6" s="1010"/>
    </row>
    <row r="7" spans="1:4" ht="12.75">
      <c r="A7" s="489" t="s">
        <v>708</v>
      </c>
      <c r="B7" s="562">
        <v>41864.79</v>
      </c>
      <c r="C7" s="563">
        <v>38139.62</v>
      </c>
      <c r="D7" s="563">
        <v>1754.92</v>
      </c>
    </row>
    <row r="8" spans="1:4" ht="12.75">
      <c r="A8" s="362" t="s">
        <v>472</v>
      </c>
      <c r="B8" s="564">
        <v>2200.78</v>
      </c>
      <c r="C8" s="565">
        <v>790.21</v>
      </c>
      <c r="D8" s="565">
        <v>182.53</v>
      </c>
    </row>
    <row r="9" spans="1:4" ht="12.75">
      <c r="A9" s="362" t="s">
        <v>473</v>
      </c>
      <c r="B9" s="564">
        <v>1048.3</v>
      </c>
      <c r="C9" s="565">
        <v>122.8</v>
      </c>
      <c r="D9" s="565">
        <v>72.46</v>
      </c>
    </row>
    <row r="10" spans="1:4" ht="12.75">
      <c r="A10" s="362" t="s">
        <v>706</v>
      </c>
      <c r="B10" s="564">
        <v>11581.83</v>
      </c>
      <c r="C10" s="565">
        <v>7762.9</v>
      </c>
      <c r="D10" s="565">
        <v>5136.39</v>
      </c>
    </row>
    <row r="11" spans="1:4" ht="12.75">
      <c r="A11" s="362" t="s">
        <v>707</v>
      </c>
      <c r="B11" s="564">
        <v>2317.51</v>
      </c>
      <c r="C11" s="565">
        <v>0</v>
      </c>
      <c r="D11" s="565">
        <v>0</v>
      </c>
    </row>
    <row r="12" spans="1:4" ht="12.75">
      <c r="A12" s="490" t="s">
        <v>474</v>
      </c>
      <c r="B12" s="564">
        <v>2807.49</v>
      </c>
      <c r="C12" s="565">
        <v>1711.06</v>
      </c>
      <c r="D12" s="565">
        <v>19026.41</v>
      </c>
    </row>
    <row r="13" spans="1:4" ht="12.75">
      <c r="A13" s="362"/>
      <c r="B13" s="564"/>
      <c r="C13" s="565"/>
      <c r="D13" s="565"/>
    </row>
    <row r="14" spans="1:4" ht="13.5" thickBot="1">
      <c r="A14" s="499" t="s">
        <v>174</v>
      </c>
      <c r="B14" s="566">
        <v>61820.7</v>
      </c>
      <c r="C14" s="567">
        <v>48526.59</v>
      </c>
      <c r="D14" s="567">
        <v>26172.71</v>
      </c>
    </row>
    <row r="15" spans="1:4" ht="12.75">
      <c r="A15" s="411" t="s">
        <v>701</v>
      </c>
      <c r="B15" s="412"/>
      <c r="C15" s="412"/>
      <c r="D15" s="412"/>
    </row>
    <row r="16" spans="1:4" ht="12.75">
      <c r="A16" s="977" t="s">
        <v>705</v>
      </c>
      <c r="B16" s="977"/>
      <c r="C16" s="977"/>
      <c r="D16" s="977"/>
    </row>
    <row r="17" spans="1:4" ht="12.75">
      <c r="A17" s="134"/>
      <c r="B17" s="134"/>
      <c r="C17" s="134"/>
      <c r="D17" s="134"/>
    </row>
    <row r="18" spans="1:4" ht="12.75">
      <c r="A18" s="134"/>
      <c r="B18" s="134"/>
      <c r="C18" s="134"/>
      <c r="D18" s="134"/>
    </row>
    <row r="19" spans="1:4" ht="12.75">
      <c r="A19" s="134"/>
      <c r="B19" s="134"/>
      <c r="C19" s="134"/>
      <c r="D19" s="134"/>
    </row>
    <row r="20" spans="1:4" ht="12.75">
      <c r="A20" s="134"/>
      <c r="B20" s="134"/>
      <c r="C20" s="134"/>
      <c r="D20" s="134"/>
    </row>
    <row r="21" spans="1:4" ht="12.75">
      <c r="A21" s="137"/>
      <c r="B21" s="134"/>
      <c r="C21" s="134"/>
      <c r="D21" s="134"/>
    </row>
    <row r="22" spans="1:4" ht="12.75">
      <c r="A22" s="137"/>
      <c r="B22" s="136"/>
      <c r="C22" s="136"/>
      <c r="D22" s="134"/>
    </row>
    <row r="23" spans="1:4" ht="12.75">
      <c r="A23" s="137"/>
      <c r="B23" s="136"/>
      <c r="C23" s="136"/>
      <c r="D23" s="134"/>
    </row>
    <row r="24" spans="1:4" ht="12.75">
      <c r="A24" s="137"/>
      <c r="B24" s="136"/>
      <c r="C24" s="136"/>
      <c r="D24" s="134"/>
    </row>
    <row r="25" spans="1:4" ht="12.75">
      <c r="A25" s="137"/>
      <c r="B25" s="136"/>
      <c r="C25" s="136"/>
      <c r="D25" s="134"/>
    </row>
    <row r="26" spans="1:4" ht="12.75">
      <c r="A26" s="137"/>
      <c r="B26" s="136"/>
      <c r="C26" s="136"/>
      <c r="D26" s="134"/>
    </row>
    <row r="27" spans="1:4" ht="12.75">
      <c r="A27" s="137"/>
      <c r="B27" s="136"/>
      <c r="C27" s="136"/>
      <c r="D27" s="134"/>
    </row>
    <row r="28" spans="1:4" ht="12.75">
      <c r="A28" s="136"/>
      <c r="B28" s="136"/>
      <c r="C28" s="136"/>
      <c r="D28" s="134"/>
    </row>
    <row r="29" spans="1:4" ht="12.75">
      <c r="A29" s="134"/>
      <c r="B29" s="134"/>
      <c r="C29" s="134"/>
      <c r="D29" s="134"/>
    </row>
    <row r="30" spans="1:4" ht="12.75">
      <c r="A30" s="134"/>
      <c r="B30" s="134"/>
      <c r="C30" s="134"/>
      <c r="D30" s="134"/>
    </row>
    <row r="31" spans="1:4" ht="12.75">
      <c r="A31" s="134"/>
      <c r="B31" s="134"/>
      <c r="C31" s="134"/>
      <c r="D31" s="134"/>
    </row>
    <row r="32" spans="1:4" ht="12.75">
      <c r="A32" s="134"/>
      <c r="B32" s="134"/>
      <c r="C32" s="134"/>
      <c r="D32" s="134"/>
    </row>
    <row r="33" spans="1:4" ht="12.75">
      <c r="A33" s="134"/>
      <c r="B33" s="134"/>
      <c r="C33" s="134"/>
      <c r="D33" s="134"/>
    </row>
    <row r="34" spans="1:4" ht="12.75">
      <c r="A34" s="134"/>
      <c r="B34" s="134"/>
      <c r="C34" s="134"/>
      <c r="D34" s="134"/>
    </row>
    <row r="35" spans="1:4" ht="12.75">
      <c r="A35" s="134"/>
      <c r="B35" s="134"/>
      <c r="C35" s="134"/>
      <c r="D35" s="134"/>
    </row>
    <row r="36" spans="1:4" ht="12.75">
      <c r="A36" s="134"/>
      <c r="B36" s="134"/>
      <c r="C36" s="134"/>
      <c r="D36" s="134"/>
    </row>
    <row r="37" spans="1:4" ht="12.75">
      <c r="A37" s="134"/>
      <c r="B37" s="134"/>
      <c r="C37" s="134"/>
      <c r="D37" s="134"/>
    </row>
    <row r="38" spans="1:4" ht="12.75">
      <c r="A38" s="134"/>
      <c r="B38" s="134"/>
      <c r="C38" s="134"/>
      <c r="D38" s="134"/>
    </row>
    <row r="39" spans="1:4" ht="12.75">
      <c r="A39" s="134"/>
      <c r="B39" s="134"/>
      <c r="C39" s="134"/>
      <c r="D39" s="134"/>
    </row>
    <row r="40" spans="1:4" ht="12.75">
      <c r="A40" s="134"/>
      <c r="B40" s="134"/>
      <c r="C40" s="134"/>
      <c r="D40" s="134"/>
    </row>
    <row r="41" spans="1:4" ht="12.75">
      <c r="A41" s="134"/>
      <c r="B41" s="134"/>
      <c r="C41" s="134"/>
      <c r="D41" s="134"/>
    </row>
  </sheetData>
  <mergeCells count="7">
    <mergeCell ref="A1:D1"/>
    <mergeCell ref="A3:D3"/>
    <mergeCell ref="C5:C6"/>
    <mergeCell ref="A16:D16"/>
    <mergeCell ref="D5:D6"/>
    <mergeCell ref="A5:A6"/>
    <mergeCell ref="B5:B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2"/>
  <headerFooter alignWithMargins="0">
    <oddFooter>&amp;C&amp;A</oddFoot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62" transitionEvaluation="1">
    <pageSetUpPr fitToPage="1"/>
  </sheetPr>
  <dimension ref="A1:I18"/>
  <sheetViews>
    <sheetView showGridLines="0" view="pageBreakPreview" zoomScale="75" zoomScaleNormal="75" zoomScaleSheetLayoutView="75" workbookViewId="0" topLeftCell="A1">
      <selection activeCell="A3" sqref="A3:IV3"/>
    </sheetView>
  </sheetViews>
  <sheetFormatPr defaultColWidth="12.57421875" defaultRowHeight="12.75"/>
  <cols>
    <col min="1" max="1" width="46.421875" style="141" customWidth="1"/>
    <col min="2" max="2" width="16.7109375" style="141" customWidth="1"/>
    <col min="3" max="3" width="12.7109375" style="141" customWidth="1"/>
    <col min="4" max="4" width="16.7109375" style="141" customWidth="1"/>
    <col min="5" max="5" width="12.7109375" style="141" customWidth="1"/>
    <col min="6" max="6" width="16.7109375" style="141" customWidth="1"/>
    <col min="7" max="7" width="12.7109375" style="141" customWidth="1"/>
    <col min="8" max="16384" width="12.57421875" style="141" customWidth="1"/>
  </cols>
  <sheetData>
    <row r="1" spans="1:7" s="138" customFormat="1" ht="18">
      <c r="A1" s="981" t="s">
        <v>536</v>
      </c>
      <c r="B1" s="981"/>
      <c r="C1" s="981"/>
      <c r="D1" s="981"/>
      <c r="E1" s="981"/>
      <c r="F1" s="981"/>
      <c r="G1" s="981"/>
    </row>
    <row r="3" spans="1:9" s="140" customFormat="1" ht="15">
      <c r="A3" s="982" t="s">
        <v>709</v>
      </c>
      <c r="B3" s="982"/>
      <c r="C3" s="982"/>
      <c r="D3" s="982"/>
      <c r="E3" s="982"/>
      <c r="F3" s="982"/>
      <c r="G3" s="982"/>
      <c r="H3" s="501"/>
      <c r="I3" s="139"/>
    </row>
    <row r="4" spans="1:7" s="140" customFormat="1" ht="14.25" customHeight="1" thickBot="1">
      <c r="A4" s="364"/>
      <c r="B4" s="364"/>
      <c r="C4" s="364"/>
      <c r="D4" s="364"/>
      <c r="E4" s="364"/>
      <c r="F4" s="364"/>
      <c r="G4" s="364"/>
    </row>
    <row r="5" spans="1:7" ht="21" customHeight="1">
      <c r="A5" s="980" t="s">
        <v>457</v>
      </c>
      <c r="B5" s="1011">
        <v>2011</v>
      </c>
      <c r="C5" s="1012"/>
      <c r="D5" s="1013">
        <v>2012</v>
      </c>
      <c r="E5" s="1011"/>
      <c r="F5" s="1013">
        <v>2013</v>
      </c>
      <c r="G5" s="1011"/>
    </row>
    <row r="6" spans="1:7" ht="23.25" customHeight="1" thickBot="1">
      <c r="A6" s="830"/>
      <c r="B6" s="1014" t="s">
        <v>341</v>
      </c>
      <c r="C6" s="1014" t="s">
        <v>458</v>
      </c>
      <c r="D6" s="1014" t="s">
        <v>341</v>
      </c>
      <c r="E6" s="1015" t="s">
        <v>458</v>
      </c>
      <c r="F6" s="1014" t="s">
        <v>341</v>
      </c>
      <c r="G6" s="1015" t="s">
        <v>458</v>
      </c>
    </row>
    <row r="7" spans="1:7" ht="12.75">
      <c r="A7" s="365" t="s">
        <v>475</v>
      </c>
      <c r="B7" s="167">
        <v>35193</v>
      </c>
      <c r="C7" s="356">
        <f aca="true" t="shared" si="0" ref="C7:C15">B7/B$17*100</f>
        <v>25.039416465552573</v>
      </c>
      <c r="D7" s="167">
        <v>27379</v>
      </c>
      <c r="E7" s="357">
        <f aca="true" t="shared" si="1" ref="E7:E15">D7/D$17*100</f>
        <v>21.00043337027847</v>
      </c>
      <c r="F7" s="167">
        <v>13265.37</v>
      </c>
      <c r="G7" s="357">
        <f>F7/F$17*100</f>
        <v>17.288131484660454</v>
      </c>
    </row>
    <row r="8" spans="1:7" ht="12.75">
      <c r="A8" s="366" t="s">
        <v>476</v>
      </c>
      <c r="B8" s="156">
        <v>40071.8</v>
      </c>
      <c r="C8" s="358">
        <f t="shared" si="0"/>
        <v>28.510626792951143</v>
      </c>
      <c r="D8" s="156">
        <v>39662.6</v>
      </c>
      <c r="E8" s="359">
        <f t="shared" si="1"/>
        <v>30.42228673771894</v>
      </c>
      <c r="F8" s="156">
        <v>28256.83</v>
      </c>
      <c r="G8" s="359">
        <f aca="true" t="shared" si="2" ref="G8:G15">F8/F$17*100</f>
        <v>36.82579471056579</v>
      </c>
    </row>
    <row r="9" spans="1:7" ht="12.75">
      <c r="A9" s="366" t="s">
        <v>466</v>
      </c>
      <c r="B9" s="156">
        <v>4306</v>
      </c>
      <c r="C9" s="358">
        <f t="shared" si="0"/>
        <v>3.063669687172715</v>
      </c>
      <c r="D9" s="156">
        <v>3605.9</v>
      </c>
      <c r="E9" s="359">
        <f t="shared" si="1"/>
        <v>2.7658228090831343</v>
      </c>
      <c r="F9" s="156">
        <v>21355.81</v>
      </c>
      <c r="G9" s="359">
        <f t="shared" si="2"/>
        <v>27.83202061016214</v>
      </c>
    </row>
    <row r="10" spans="1:7" ht="12.75">
      <c r="A10" s="366" t="s">
        <v>477</v>
      </c>
      <c r="B10" s="156">
        <v>19400.6</v>
      </c>
      <c r="C10" s="358">
        <f t="shared" si="0"/>
        <v>13.803304722007196</v>
      </c>
      <c r="D10" s="156">
        <v>7093.8</v>
      </c>
      <c r="E10" s="359">
        <f t="shared" si="1"/>
        <v>5.441136427264744</v>
      </c>
      <c r="F10" s="156">
        <v>1577.69</v>
      </c>
      <c r="G10" s="359">
        <f t="shared" si="2"/>
        <v>2.0561290157782217</v>
      </c>
    </row>
    <row r="11" spans="1:7" ht="12.75">
      <c r="A11" s="366" t="s">
        <v>469</v>
      </c>
      <c r="B11" s="156">
        <v>0</v>
      </c>
      <c r="C11" s="358">
        <f t="shared" si="0"/>
        <v>0</v>
      </c>
      <c r="D11" s="156">
        <v>5508.9</v>
      </c>
      <c r="E11" s="359">
        <f t="shared" si="1"/>
        <v>4.225475269130613</v>
      </c>
      <c r="F11" s="156">
        <v>10913.4</v>
      </c>
      <c r="G11" s="359">
        <f t="shared" si="2"/>
        <v>14.222919839001353</v>
      </c>
    </row>
    <row r="12" spans="1:7" ht="12.75">
      <c r="A12" s="366" t="s">
        <v>478</v>
      </c>
      <c r="B12" s="156">
        <v>8996</v>
      </c>
      <c r="C12" s="358">
        <f t="shared" si="0"/>
        <v>6.400550976731479</v>
      </c>
      <c r="D12" s="156">
        <v>18123.4</v>
      </c>
      <c r="E12" s="359">
        <f t="shared" si="1"/>
        <v>13.901137884616125</v>
      </c>
      <c r="F12" s="156">
        <v>1230.25</v>
      </c>
      <c r="G12" s="359">
        <f t="shared" si="2"/>
        <v>1.6033268396587146</v>
      </c>
    </row>
    <row r="13" spans="1:7" ht="12.75">
      <c r="A13" s="366" t="s">
        <v>710</v>
      </c>
      <c r="B13" s="156">
        <v>0</v>
      </c>
      <c r="C13" s="358">
        <f t="shared" si="0"/>
        <v>0</v>
      </c>
      <c r="D13" s="156">
        <v>0</v>
      </c>
      <c r="E13" s="359">
        <f t="shared" si="1"/>
        <v>0</v>
      </c>
      <c r="F13" s="156">
        <v>64.8</v>
      </c>
      <c r="G13" s="359">
        <f t="shared" si="2"/>
        <v>0.08445078578328365</v>
      </c>
    </row>
    <row r="14" spans="1:7" ht="12.75">
      <c r="A14" s="366" t="s">
        <v>711</v>
      </c>
      <c r="B14" s="156">
        <v>26037.6</v>
      </c>
      <c r="C14" s="358">
        <f t="shared" si="0"/>
        <v>18.525454214288967</v>
      </c>
      <c r="D14" s="156">
        <v>25000</v>
      </c>
      <c r="E14" s="359">
        <f t="shared" si="1"/>
        <v>19.175676038458736</v>
      </c>
      <c r="F14" s="156">
        <v>66.93</v>
      </c>
      <c r="G14" s="359">
        <f t="shared" si="2"/>
        <v>0.087226714390049</v>
      </c>
    </row>
    <row r="15" spans="1:7" ht="12.75">
      <c r="A15" s="367" t="s">
        <v>479</v>
      </c>
      <c r="B15" s="156">
        <v>6545.3</v>
      </c>
      <c r="C15" s="358">
        <f t="shared" si="0"/>
        <v>4.656905992441146</v>
      </c>
      <c r="D15" s="156">
        <v>4000</v>
      </c>
      <c r="E15" s="359">
        <f t="shared" si="1"/>
        <v>3.0681081661533978</v>
      </c>
      <c r="F15" s="156">
        <v>0</v>
      </c>
      <c r="G15" s="359">
        <f t="shared" si="2"/>
        <v>0</v>
      </c>
    </row>
    <row r="16" spans="1:7" ht="12.75">
      <c r="A16" s="366"/>
      <c r="B16" s="156"/>
      <c r="C16" s="358"/>
      <c r="D16" s="156"/>
      <c r="E16" s="359"/>
      <c r="F16" s="156"/>
      <c r="G16" s="359"/>
    </row>
    <row r="17" spans="1:7" ht="13.5" thickBot="1">
      <c r="A17" s="502" t="s">
        <v>174</v>
      </c>
      <c r="B17" s="495">
        <v>140550.4</v>
      </c>
      <c r="C17" s="496">
        <v>100</v>
      </c>
      <c r="D17" s="495">
        <v>130373.5</v>
      </c>
      <c r="E17" s="498">
        <v>100</v>
      </c>
      <c r="F17" s="495">
        <f>SUM(F7:F16)</f>
        <v>76731.08</v>
      </c>
      <c r="G17" s="498">
        <f>SUM(G7:G16)</f>
        <v>100.00000000000003</v>
      </c>
    </row>
    <row r="18" spans="1:7" ht="12.75">
      <c r="A18" s="353" t="s">
        <v>701</v>
      </c>
      <c r="B18" s="368"/>
      <c r="C18" s="368"/>
      <c r="D18" s="368"/>
      <c r="E18" s="368"/>
      <c r="F18" s="368"/>
      <c r="G18" s="368"/>
    </row>
  </sheetData>
  <mergeCells count="6">
    <mergeCell ref="F5:G5"/>
    <mergeCell ref="B5:C5"/>
    <mergeCell ref="A5:A6"/>
    <mergeCell ref="A1:G1"/>
    <mergeCell ref="D5:E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9" r:id="rId2"/>
  <headerFooter alignWithMargins="0">
    <oddFooter>&amp;C&amp;A</oddFoot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63" transitionEvaluation="1">
    <pageSetUpPr fitToPage="1"/>
  </sheetPr>
  <dimension ref="A1:G27"/>
  <sheetViews>
    <sheetView showGridLines="0" tabSelected="1" view="pageBreakPreview" zoomScale="75" zoomScaleNormal="75" zoomScaleSheetLayoutView="75" workbookViewId="0" topLeftCell="A1">
      <selection activeCell="H14" sqref="H14"/>
    </sheetView>
  </sheetViews>
  <sheetFormatPr defaultColWidth="12.57421875" defaultRowHeight="12.75"/>
  <cols>
    <col min="1" max="1" width="56.7109375" style="135" customWidth="1"/>
    <col min="2" max="7" width="12.7109375" style="135" customWidth="1"/>
    <col min="8" max="8" width="9.28125" style="135" customWidth="1"/>
    <col min="9" max="16384" width="19.140625" style="135" customWidth="1"/>
  </cols>
  <sheetData>
    <row r="1" spans="1:7" s="133" customFormat="1" ht="18">
      <c r="A1" s="983" t="s">
        <v>536</v>
      </c>
      <c r="B1" s="983"/>
      <c r="C1" s="983"/>
      <c r="D1" s="983"/>
      <c r="E1" s="983"/>
      <c r="F1" s="983"/>
      <c r="G1" s="983"/>
    </row>
    <row r="3" spans="1:7" s="142" customFormat="1" ht="15">
      <c r="A3" s="984" t="s">
        <v>712</v>
      </c>
      <c r="B3" s="985"/>
      <c r="C3" s="985"/>
      <c r="D3" s="985"/>
      <c r="E3" s="985"/>
      <c r="F3" s="985"/>
      <c r="G3" s="985"/>
    </row>
    <row r="4" spans="1:7" s="142" customFormat="1" ht="14.25" customHeight="1" thickBot="1">
      <c r="A4" s="360"/>
      <c r="B4" s="369"/>
      <c r="C4" s="369"/>
      <c r="D4" s="369"/>
      <c r="E4" s="369"/>
      <c r="F4" s="369"/>
      <c r="G4" s="369"/>
    </row>
    <row r="5" spans="1:7" ht="19.5" customHeight="1">
      <c r="A5" s="978" t="s">
        <v>457</v>
      </c>
      <c r="B5" s="1016">
        <v>2011</v>
      </c>
      <c r="C5" s="1017"/>
      <c r="D5" s="1018">
        <v>2012</v>
      </c>
      <c r="E5" s="1016"/>
      <c r="F5" s="1018">
        <v>2013</v>
      </c>
      <c r="G5" s="1016"/>
    </row>
    <row r="6" spans="1:7" ht="23.25" customHeight="1" thickBot="1">
      <c r="A6" s="830"/>
      <c r="B6" s="1019" t="s">
        <v>341</v>
      </c>
      <c r="C6" s="1019" t="s">
        <v>458</v>
      </c>
      <c r="D6" s="1019" t="s">
        <v>341</v>
      </c>
      <c r="E6" s="1020" t="s">
        <v>458</v>
      </c>
      <c r="F6" s="1019" t="s">
        <v>341</v>
      </c>
      <c r="G6" s="1020" t="s">
        <v>458</v>
      </c>
    </row>
    <row r="7" spans="1:7" ht="12.75">
      <c r="A7" s="370" t="s">
        <v>480</v>
      </c>
      <c r="B7" s="167">
        <v>5777.2</v>
      </c>
      <c r="C7" s="356">
        <f>B7/B$13*100</f>
        <v>11.481150261332697</v>
      </c>
      <c r="D7" s="167">
        <v>4024.7</v>
      </c>
      <c r="E7" s="357">
        <f>D7/D$13*100</f>
        <v>8.838132632378743</v>
      </c>
      <c r="F7" s="167">
        <v>3868.43</v>
      </c>
      <c r="G7" s="357">
        <f>F7/F$13*100</f>
        <v>13.538570838612134</v>
      </c>
    </row>
    <row r="8" spans="1:7" ht="12.75">
      <c r="A8" s="371" t="s">
        <v>481</v>
      </c>
      <c r="B8" s="156">
        <v>26066.5</v>
      </c>
      <c r="C8" s="358">
        <f>B8/B$13*100</f>
        <v>51.80250004968302</v>
      </c>
      <c r="D8" s="156">
        <v>22874</v>
      </c>
      <c r="E8" s="359">
        <f>D8/D$13*100</f>
        <v>50.2306869662413</v>
      </c>
      <c r="F8" s="156">
        <v>10657.75</v>
      </c>
      <c r="G8" s="359">
        <f>F8/F$13*100</f>
        <v>37.29955133095817</v>
      </c>
    </row>
    <row r="9" spans="1:7" ht="12.75">
      <c r="A9" s="362" t="s">
        <v>482</v>
      </c>
      <c r="B9" s="156">
        <v>9287.7</v>
      </c>
      <c r="C9" s="358">
        <f>B9/B$13*100</f>
        <v>18.457640255172002</v>
      </c>
      <c r="D9" s="156">
        <v>10147.1</v>
      </c>
      <c r="E9" s="359">
        <f>D9/D$13*100</f>
        <v>22.28275787860222</v>
      </c>
      <c r="F9" s="156">
        <v>14023.48</v>
      </c>
      <c r="G9" s="359">
        <f>F9/F$13*100</f>
        <v>49.07879356324413</v>
      </c>
    </row>
    <row r="10" spans="1:7" ht="12.75">
      <c r="A10" s="362" t="s">
        <v>483</v>
      </c>
      <c r="B10" s="156">
        <v>9187.6</v>
      </c>
      <c r="C10" s="358">
        <f>B10/B$13*100</f>
        <v>18.258709433812278</v>
      </c>
      <c r="D10" s="156">
        <v>8492</v>
      </c>
      <c r="E10" s="359">
        <f>D10/D$13*100</f>
        <v>18.648202925475264</v>
      </c>
      <c r="F10" s="156">
        <v>0</v>
      </c>
      <c r="G10" s="359">
        <f>F10/F$13*100</f>
        <v>0</v>
      </c>
    </row>
    <row r="11" spans="1:7" ht="12.75">
      <c r="A11" s="362" t="s">
        <v>484</v>
      </c>
      <c r="B11" s="156">
        <v>0</v>
      </c>
      <c r="C11" s="358">
        <f>B11/B$13*100</f>
        <v>0</v>
      </c>
      <c r="D11" s="156">
        <v>0</v>
      </c>
      <c r="E11" s="359">
        <f>D11/D$13*100</f>
        <v>0</v>
      </c>
      <c r="F11" s="156">
        <v>23.74</v>
      </c>
      <c r="G11" s="359">
        <f>F11/F$13*100</f>
        <v>0.08308426718556419</v>
      </c>
    </row>
    <row r="12" spans="1:7" ht="12.75">
      <c r="A12" s="362"/>
      <c r="B12" s="156"/>
      <c r="C12" s="358"/>
      <c r="D12" s="156"/>
      <c r="E12" s="359"/>
      <c r="F12" s="156"/>
      <c r="G12" s="359"/>
    </row>
    <row r="13" spans="1:7" ht="13.5" thickBot="1">
      <c r="A13" s="499" t="s">
        <v>174</v>
      </c>
      <c r="B13" s="495">
        <v>50319</v>
      </c>
      <c r="C13" s="495">
        <v>100</v>
      </c>
      <c r="D13" s="495">
        <v>45537.9</v>
      </c>
      <c r="E13" s="500">
        <v>100</v>
      </c>
      <c r="F13" s="495">
        <f>SUM(F7:F12)</f>
        <v>28573.4</v>
      </c>
      <c r="G13" s="500">
        <f>SUM(G7:G12)</f>
        <v>100</v>
      </c>
    </row>
    <row r="14" spans="1:7" ht="12.75">
      <c r="A14" s="264" t="s">
        <v>701</v>
      </c>
      <c r="B14" s="363"/>
      <c r="C14" s="372"/>
      <c r="D14" s="372"/>
      <c r="E14" s="372"/>
      <c r="F14" s="372"/>
      <c r="G14" s="372"/>
    </row>
    <row r="19" ht="14.25">
      <c r="A19" s="129"/>
    </row>
    <row r="20" ht="14.25">
      <c r="A20" s="129"/>
    </row>
    <row r="21" ht="14.25">
      <c r="A21" s="129"/>
    </row>
    <row r="22" ht="14.25">
      <c r="A22" s="129"/>
    </row>
    <row r="23" ht="14.25">
      <c r="A23" s="129"/>
    </row>
    <row r="24" ht="12.75">
      <c r="A24"/>
    </row>
    <row r="25" ht="12.75">
      <c r="A25"/>
    </row>
    <row r="26" ht="12.75">
      <c r="A26"/>
    </row>
    <row r="27" ht="12.75">
      <c r="A27"/>
    </row>
  </sheetData>
  <mergeCells count="6">
    <mergeCell ref="F5:G5"/>
    <mergeCell ref="A5:A6"/>
    <mergeCell ref="A1:G1"/>
    <mergeCell ref="A3:G3"/>
    <mergeCell ref="D5:E5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G19"/>
  <sheetViews>
    <sheetView view="pageBreakPreview" zoomScale="75" zoomScaleNormal="75" zoomScaleSheetLayoutView="75" workbookViewId="0" topLeftCell="A1">
      <selection activeCell="A7" sqref="A7"/>
    </sheetView>
  </sheetViews>
  <sheetFormatPr defaultColWidth="11.421875" defaultRowHeight="12.75" customHeight="1"/>
  <cols>
    <col min="1" max="1" width="32.7109375" style="38" customWidth="1"/>
    <col min="2" max="2" width="18.57421875" style="38" customWidth="1"/>
    <col min="3" max="3" width="17.57421875" style="38" customWidth="1"/>
    <col min="4" max="4" width="17.28125" style="38" customWidth="1"/>
    <col min="5" max="5" width="15.28125" style="38" customWidth="1"/>
    <col min="6" max="6" width="11.421875" style="45" customWidth="1"/>
    <col min="7" max="16384" width="11.421875" style="38" customWidth="1"/>
  </cols>
  <sheetData>
    <row r="1" spans="1:6" ht="18" customHeight="1">
      <c r="A1" s="846" t="s">
        <v>533</v>
      </c>
      <c r="B1" s="847"/>
      <c r="C1" s="847"/>
      <c r="D1" s="847"/>
      <c r="E1" s="847"/>
      <c r="F1" s="847"/>
    </row>
    <row r="2" spans="1:6" ht="12.75" customHeight="1">
      <c r="A2" s="845"/>
      <c r="B2" s="845"/>
      <c r="C2" s="845"/>
      <c r="D2" s="845"/>
      <c r="E2" s="845"/>
      <c r="F2" s="845"/>
    </row>
    <row r="3" spans="1:7" ht="15" customHeight="1">
      <c r="A3" s="828" t="s">
        <v>836</v>
      </c>
      <c r="B3" s="828"/>
      <c r="C3" s="828"/>
      <c r="D3" s="828"/>
      <c r="E3" s="828"/>
      <c r="F3" s="828"/>
      <c r="G3" s="434"/>
    </row>
    <row r="4" spans="1:6" ht="13.5" customHeight="1" thickBot="1">
      <c r="A4" s="173"/>
      <c r="B4" s="173"/>
      <c r="C4" s="173"/>
      <c r="D4" s="173"/>
      <c r="E4" s="173"/>
      <c r="F4" s="173"/>
    </row>
    <row r="5" spans="1:6" ht="22.5" customHeight="1">
      <c r="A5" s="826" t="s">
        <v>538</v>
      </c>
      <c r="B5" s="669" t="s">
        <v>164</v>
      </c>
      <c r="C5" s="669" t="s">
        <v>732</v>
      </c>
      <c r="D5" s="669" t="s">
        <v>838</v>
      </c>
      <c r="E5" s="843" t="s">
        <v>165</v>
      </c>
      <c r="F5" s="844"/>
    </row>
    <row r="6" spans="1:6" ht="24.75" customHeight="1" thickBot="1">
      <c r="A6" s="827"/>
      <c r="B6" s="670" t="s">
        <v>166</v>
      </c>
      <c r="C6" s="671" t="s">
        <v>634</v>
      </c>
      <c r="D6" s="671" t="s">
        <v>634</v>
      </c>
      <c r="E6" s="672" t="s">
        <v>537</v>
      </c>
      <c r="F6" s="673" t="s">
        <v>167</v>
      </c>
    </row>
    <row r="7" spans="1:6" s="35" customFormat="1" ht="12.75" customHeight="1">
      <c r="A7" s="175" t="s">
        <v>168</v>
      </c>
      <c r="B7" s="176">
        <v>75.08371940880536</v>
      </c>
      <c r="C7" s="177">
        <v>11865.637664028283</v>
      </c>
      <c r="D7" s="177">
        <v>11572.813049785107</v>
      </c>
      <c r="E7" s="177">
        <v>-292.82461424317626</v>
      </c>
      <c r="F7" s="178">
        <v>-2.46783714903835</v>
      </c>
    </row>
    <row r="8" spans="1:6" s="35" customFormat="1" ht="12.75" customHeight="1">
      <c r="A8" s="179" t="s">
        <v>169</v>
      </c>
      <c r="B8" s="156">
        <v>56.46876736436199</v>
      </c>
      <c r="C8" s="180">
        <v>8683.529822948802</v>
      </c>
      <c r="D8" s="180">
        <v>8482.856091170244</v>
      </c>
      <c r="E8" s="180">
        <v>-200.67373177855734</v>
      </c>
      <c r="F8" s="181">
        <v>-2.3109695696353514</v>
      </c>
    </row>
    <row r="9" spans="1:6" ht="12.75" customHeight="1">
      <c r="A9" s="179" t="s">
        <v>539</v>
      </c>
      <c r="B9" s="182">
        <v>46.999635785361754</v>
      </c>
      <c r="C9" s="180">
        <v>6751.7088775993425</v>
      </c>
      <c r="D9" s="180">
        <v>6680.282401811123</v>
      </c>
      <c r="E9" s="180">
        <v>-71.42647578821925</v>
      </c>
      <c r="F9" s="181">
        <v>-1.057902185699924</v>
      </c>
    </row>
    <row r="10" spans="1:6" ht="12.75" customHeight="1">
      <c r="A10" s="183" t="s">
        <v>540</v>
      </c>
      <c r="B10" s="182">
        <v>9.469131579000235</v>
      </c>
      <c r="C10" s="180">
        <v>18272.04172358754</v>
      </c>
      <c r="D10" s="180">
        <v>17429.854680147448</v>
      </c>
      <c r="E10" s="180">
        <v>-842.1870434400917</v>
      </c>
      <c r="F10" s="181">
        <v>-4.60915674438782</v>
      </c>
    </row>
    <row r="11" spans="1:6" ht="12.75" customHeight="1">
      <c r="A11" s="184" t="s">
        <v>256</v>
      </c>
      <c r="B11" s="182">
        <v>0.5287874449115413</v>
      </c>
      <c r="C11" s="180">
        <v>37666.69166425269</v>
      </c>
      <c r="D11" s="180">
        <v>36638.88989687909</v>
      </c>
      <c r="E11" s="180">
        <v>-1027.801767373603</v>
      </c>
      <c r="F11" s="181">
        <v>-2.7286754476210904</v>
      </c>
    </row>
    <row r="12" spans="1:6" ht="12.75" customHeight="1">
      <c r="A12" s="184" t="s">
        <v>257</v>
      </c>
      <c r="B12" s="182">
        <v>0.17311353274539854</v>
      </c>
      <c r="C12" s="180">
        <v>133549.0584232322</v>
      </c>
      <c r="D12" s="180">
        <v>145842.44335397435</v>
      </c>
      <c r="E12" s="180">
        <v>12293.384930742148</v>
      </c>
      <c r="F12" s="181">
        <v>9.205145342008334</v>
      </c>
    </row>
    <row r="13" spans="1:6" s="35" customFormat="1" ht="12.75" customHeight="1">
      <c r="A13" s="183" t="s">
        <v>258</v>
      </c>
      <c r="B13" s="182">
        <v>0.9723887657063768</v>
      </c>
      <c r="C13" s="180">
        <v>46047.71006258718</v>
      </c>
      <c r="D13" s="180">
        <v>45515.662879638796</v>
      </c>
      <c r="E13" s="180">
        <v>-532.0471829483868</v>
      </c>
      <c r="F13" s="181">
        <v>-1.155425931550642</v>
      </c>
    </row>
    <row r="14" spans="1:6" s="35" customFormat="1" ht="12.75" customHeight="1">
      <c r="A14" s="183" t="s">
        <v>170</v>
      </c>
      <c r="B14" s="182">
        <v>3.3910161351089463</v>
      </c>
      <c r="C14" s="180">
        <v>16011.942172728059</v>
      </c>
      <c r="D14" s="180">
        <v>15732.125063140684</v>
      </c>
      <c r="E14" s="180">
        <v>-279.81710958737494</v>
      </c>
      <c r="F14" s="181">
        <v>-1.7475525864936388</v>
      </c>
    </row>
    <row r="15" spans="1:6" s="35" customFormat="1" ht="12.75" customHeight="1">
      <c r="A15" s="183" t="s">
        <v>171</v>
      </c>
      <c r="B15" s="182">
        <v>4.483790844009949</v>
      </c>
      <c r="C15" s="180">
        <v>13669.753422883508</v>
      </c>
      <c r="D15" s="180">
        <v>13540.591497007395</v>
      </c>
      <c r="E15" s="180">
        <v>-129.16192587611295</v>
      </c>
      <c r="F15" s="181">
        <v>-0.9448738531003248</v>
      </c>
    </row>
    <row r="16" spans="1:6" s="35" customFormat="1" ht="12.75" customHeight="1">
      <c r="A16" s="183" t="s">
        <v>172</v>
      </c>
      <c r="B16" s="182">
        <v>8.684985324014905</v>
      </c>
      <c r="C16" s="180">
        <v>21383.202090946947</v>
      </c>
      <c r="D16" s="180">
        <v>20248.944146439688</v>
      </c>
      <c r="E16" s="180">
        <v>-1134.2579445072588</v>
      </c>
      <c r="F16" s="181">
        <v>-5.30443447937796</v>
      </c>
    </row>
    <row r="17" spans="1:6" s="35" customFormat="1" ht="12.75" customHeight="1">
      <c r="A17" s="185" t="s">
        <v>173</v>
      </c>
      <c r="B17" s="186">
        <v>24.9</v>
      </c>
      <c r="C17" s="187">
        <v>4391.854993885925</v>
      </c>
      <c r="D17" s="187">
        <v>4077.7859054875507</v>
      </c>
      <c r="E17" s="187">
        <v>-314.06908839837433</v>
      </c>
      <c r="F17" s="188">
        <v>-7.151171631021569</v>
      </c>
    </row>
    <row r="18" spans="1:6" s="35" customFormat="1" ht="12.75" customHeight="1">
      <c r="A18" s="185"/>
      <c r="B18" s="186"/>
      <c r="C18" s="187"/>
      <c r="D18" s="187"/>
      <c r="E18" s="187"/>
      <c r="F18" s="188"/>
    </row>
    <row r="19" spans="1:6" s="35" customFormat="1" ht="12.75" customHeight="1" thickBot="1">
      <c r="A19" s="441" t="s">
        <v>174</v>
      </c>
      <c r="B19" s="442">
        <v>100</v>
      </c>
      <c r="C19" s="443">
        <v>10003.449003159534</v>
      </c>
      <c r="D19" s="443">
        <v>9705.331056125722</v>
      </c>
      <c r="E19" s="443">
        <v>-298.117947033812</v>
      </c>
      <c r="F19" s="444">
        <v>-2.9801516151044813</v>
      </c>
    </row>
  </sheetData>
  <mergeCells count="5">
    <mergeCell ref="E5:F5"/>
    <mergeCell ref="A2:F2"/>
    <mergeCell ref="A1:F1"/>
    <mergeCell ref="A5:A6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G39"/>
  <sheetViews>
    <sheetView view="pageBreakPreview" zoomScale="75" zoomScaleNormal="75" zoomScaleSheetLayoutView="75" workbookViewId="0" topLeftCell="A1">
      <selection activeCell="A3" sqref="A3:IV3"/>
    </sheetView>
  </sheetViews>
  <sheetFormatPr defaultColWidth="11.421875" defaultRowHeight="12.75"/>
  <cols>
    <col min="1" max="1" width="50.7109375" style="113" customWidth="1"/>
    <col min="2" max="7" width="12.00390625" style="113" bestFit="1" customWidth="1"/>
    <col min="8" max="8" width="3.421875" style="113" customWidth="1"/>
    <col min="9" max="16384" width="11.421875" style="113" customWidth="1"/>
  </cols>
  <sheetData>
    <row r="1" spans="1:7" ht="18" customHeight="1">
      <c r="A1" s="986" t="s">
        <v>536</v>
      </c>
      <c r="B1" s="986"/>
      <c r="C1" s="986"/>
      <c r="D1" s="986"/>
      <c r="E1" s="986"/>
      <c r="F1" s="986"/>
      <c r="G1" s="986"/>
    </row>
    <row r="2" spans="1:5" ht="12.75" customHeight="1">
      <c r="A2" s="143"/>
      <c r="B2" s="144"/>
      <c r="C2" s="144"/>
      <c r="D2" s="144"/>
      <c r="E2" s="144"/>
    </row>
    <row r="3" spans="1:7" ht="15" customHeight="1">
      <c r="A3" s="990" t="s">
        <v>38</v>
      </c>
      <c r="B3" s="990"/>
      <c r="C3" s="990"/>
      <c r="D3" s="990"/>
      <c r="E3" s="990"/>
      <c r="F3" s="990"/>
      <c r="G3" s="990"/>
    </row>
    <row r="4" spans="1:7" ht="15" customHeight="1">
      <c r="A4" s="990" t="s">
        <v>39</v>
      </c>
      <c r="B4" s="990"/>
      <c r="C4" s="990"/>
      <c r="D4" s="990"/>
      <c r="E4" s="990"/>
      <c r="F4" s="990"/>
      <c r="G4" s="990"/>
    </row>
    <row r="5" spans="1:5" ht="13.5" thickBot="1">
      <c r="A5" s="373"/>
      <c r="B5" s="373"/>
      <c r="C5" s="373"/>
      <c r="D5" s="374"/>
      <c r="E5" s="373"/>
    </row>
    <row r="6" spans="1:7" ht="27.75" customHeight="1" thickBot="1">
      <c r="A6" s="1021"/>
      <c r="B6" s="675">
        <v>2008</v>
      </c>
      <c r="C6" s="675">
        <v>2009</v>
      </c>
      <c r="D6" s="1022">
        <v>2010</v>
      </c>
      <c r="E6" s="1022">
        <v>2011</v>
      </c>
      <c r="F6" s="1022">
        <v>2012</v>
      </c>
      <c r="G6" s="1023">
        <v>2013</v>
      </c>
    </row>
    <row r="7" spans="1:7" ht="12.75">
      <c r="A7" s="375" t="s">
        <v>485</v>
      </c>
      <c r="B7" s="244"/>
      <c r="C7" s="244"/>
      <c r="D7" s="345"/>
      <c r="E7" s="345"/>
      <c r="F7" s="345"/>
      <c r="G7" s="505"/>
    </row>
    <row r="8" spans="1:7" ht="12.75">
      <c r="A8" s="376" t="s">
        <v>486</v>
      </c>
      <c r="B8" s="550" t="s">
        <v>157</v>
      </c>
      <c r="C8" s="550" t="s">
        <v>157</v>
      </c>
      <c r="D8" s="550" t="s">
        <v>157</v>
      </c>
      <c r="E8" s="550" t="s">
        <v>157</v>
      </c>
      <c r="F8" s="550" t="s">
        <v>157</v>
      </c>
      <c r="G8" s="551" t="s">
        <v>157</v>
      </c>
    </row>
    <row r="9" spans="1:7" ht="12.75">
      <c r="A9" s="376" t="s">
        <v>487</v>
      </c>
      <c r="B9" s="221">
        <v>5475622</v>
      </c>
      <c r="C9" s="221">
        <v>6067524</v>
      </c>
      <c r="D9" s="271">
        <v>5924971</v>
      </c>
      <c r="E9" s="221">
        <v>5806630</v>
      </c>
      <c r="F9" s="221">
        <v>5784590</v>
      </c>
      <c r="G9" s="271">
        <v>5810943</v>
      </c>
    </row>
    <row r="10" spans="1:7" ht="12.75">
      <c r="A10" s="376" t="s">
        <v>488</v>
      </c>
      <c r="B10" s="221">
        <v>977178</v>
      </c>
      <c r="C10" s="221">
        <v>618328</v>
      </c>
      <c r="D10" s="271">
        <v>858450</v>
      </c>
      <c r="E10" s="221">
        <v>981010</v>
      </c>
      <c r="F10" s="221">
        <v>825390</v>
      </c>
      <c r="G10" s="271">
        <v>1038636</v>
      </c>
    </row>
    <row r="11" spans="1:7" ht="12.75">
      <c r="A11" s="376" t="s">
        <v>489</v>
      </c>
      <c r="B11" s="221">
        <v>206213</v>
      </c>
      <c r="C11" s="221">
        <v>7619</v>
      </c>
      <c r="D11" s="271">
        <v>8253</v>
      </c>
      <c r="E11" s="221">
        <v>73790</v>
      </c>
      <c r="F11" s="221">
        <v>60090</v>
      </c>
      <c r="G11" s="271">
        <v>111924</v>
      </c>
    </row>
    <row r="12" spans="1:7" ht="12.75">
      <c r="A12" s="376" t="s">
        <v>490</v>
      </c>
      <c r="B12" s="221">
        <v>39084</v>
      </c>
      <c r="C12" s="221">
        <v>44339</v>
      </c>
      <c r="D12" s="271">
        <v>56390</v>
      </c>
      <c r="E12" s="221">
        <v>41610</v>
      </c>
      <c r="F12" s="221">
        <v>44290</v>
      </c>
      <c r="G12" s="271">
        <v>34370</v>
      </c>
    </row>
    <row r="13" spans="1:7" ht="12.75">
      <c r="A13" s="377" t="s">
        <v>491</v>
      </c>
      <c r="B13" s="378">
        <v>6698097</v>
      </c>
      <c r="C13" s="378">
        <v>6737810</v>
      </c>
      <c r="D13" s="379">
        <v>6848064</v>
      </c>
      <c r="E13" s="378">
        <v>6903040</v>
      </c>
      <c r="F13" s="378">
        <v>6714360</v>
      </c>
      <c r="G13" s="379">
        <v>6995873</v>
      </c>
    </row>
    <row r="14" spans="1:7" ht="12.75">
      <c r="A14" s="380" t="s">
        <v>492</v>
      </c>
      <c r="B14" s="221"/>
      <c r="C14" s="221"/>
      <c r="D14" s="271"/>
      <c r="E14" s="221"/>
      <c r="F14" s="221"/>
      <c r="G14" s="271"/>
    </row>
    <row r="15" spans="1:7" ht="12.75">
      <c r="A15" s="376" t="s">
        <v>493</v>
      </c>
      <c r="B15" s="221">
        <v>8347</v>
      </c>
      <c r="C15" s="221">
        <v>8733</v>
      </c>
      <c r="D15" s="271">
        <v>2952</v>
      </c>
      <c r="E15" s="221">
        <v>7190</v>
      </c>
      <c r="F15" s="221">
        <v>7660</v>
      </c>
      <c r="G15" s="271">
        <v>7240</v>
      </c>
    </row>
    <row r="16" spans="1:7" ht="12.75">
      <c r="A16" s="376" t="s">
        <v>494</v>
      </c>
      <c r="B16" s="221">
        <v>65424</v>
      </c>
      <c r="C16" s="221">
        <v>2241</v>
      </c>
      <c r="D16" s="271" t="s">
        <v>157</v>
      </c>
      <c r="E16" s="221" t="s">
        <v>157</v>
      </c>
      <c r="F16" s="221" t="s">
        <v>157</v>
      </c>
      <c r="G16" s="271" t="s">
        <v>157</v>
      </c>
    </row>
    <row r="17" spans="1:7" ht="12.75">
      <c r="A17" s="376" t="s">
        <v>495</v>
      </c>
      <c r="B17" s="550">
        <v>158465</v>
      </c>
      <c r="C17" s="221" t="s">
        <v>157</v>
      </c>
      <c r="D17" s="550">
        <v>127569</v>
      </c>
      <c r="E17" s="221">
        <v>118440</v>
      </c>
      <c r="F17" s="221">
        <v>70690</v>
      </c>
      <c r="G17" s="271">
        <v>191606</v>
      </c>
    </row>
    <row r="18" spans="1:7" ht="12.75">
      <c r="A18" s="376" t="s">
        <v>496</v>
      </c>
      <c r="B18" s="221">
        <v>12423</v>
      </c>
      <c r="C18" s="221">
        <v>7485</v>
      </c>
      <c r="D18" s="271">
        <v>5945</v>
      </c>
      <c r="E18" s="221">
        <v>9830</v>
      </c>
      <c r="F18" s="221">
        <v>2600</v>
      </c>
      <c r="G18" s="271">
        <v>12632</v>
      </c>
    </row>
    <row r="19" spans="1:7" ht="12.75">
      <c r="A19" s="377" t="s">
        <v>497</v>
      </c>
      <c r="B19" s="378">
        <v>244659</v>
      </c>
      <c r="C19" s="378">
        <v>18459</v>
      </c>
      <c r="D19" s="379">
        <v>136466</v>
      </c>
      <c r="E19" s="378">
        <v>135460</v>
      </c>
      <c r="F19" s="378">
        <v>80950</v>
      </c>
      <c r="G19" s="379">
        <v>211478</v>
      </c>
    </row>
    <row r="20" spans="1:7" ht="12.75">
      <c r="A20" s="380"/>
      <c r="B20" s="221"/>
      <c r="C20" s="221"/>
      <c r="D20" s="271"/>
      <c r="E20" s="408"/>
      <c r="F20" s="408"/>
      <c r="G20" s="506"/>
    </row>
    <row r="21" spans="1:7" ht="13.5" thickBot="1">
      <c r="A21" s="503" t="s">
        <v>498</v>
      </c>
      <c r="B21" s="504">
        <v>6942756</v>
      </c>
      <c r="C21" s="504">
        <v>6756269</v>
      </c>
      <c r="D21" s="493">
        <v>6984530</v>
      </c>
      <c r="E21" s="504">
        <v>7038500</v>
      </c>
      <c r="F21" s="504">
        <v>6795310</v>
      </c>
      <c r="G21" s="493">
        <v>7207351</v>
      </c>
    </row>
    <row r="22" spans="1:5" ht="12.75">
      <c r="A22" s="353" t="s">
        <v>701</v>
      </c>
      <c r="B22" s="353"/>
      <c r="C22" s="353"/>
      <c r="D22" s="353"/>
      <c r="E22" s="353"/>
    </row>
    <row r="23" spans="1:5" ht="12.75">
      <c r="A23" s="987" t="s">
        <v>499</v>
      </c>
      <c r="B23" s="988"/>
      <c r="C23" s="988"/>
      <c r="D23" s="988"/>
      <c r="E23" s="988"/>
    </row>
    <row r="24" spans="1:5" ht="12.75">
      <c r="A24" s="987" t="s">
        <v>500</v>
      </c>
      <c r="B24" s="988"/>
      <c r="C24" s="988"/>
      <c r="D24" s="988"/>
      <c r="E24" s="988"/>
    </row>
    <row r="25" spans="1:5" ht="12.75">
      <c r="A25" s="987" t="s">
        <v>501</v>
      </c>
      <c r="B25" s="988"/>
      <c r="C25" s="988"/>
      <c r="D25" s="988"/>
      <c r="E25" s="988"/>
    </row>
    <row r="26" spans="1:5" ht="12.75">
      <c r="A26" s="987" t="s">
        <v>502</v>
      </c>
      <c r="B26" s="988"/>
      <c r="C26" s="988"/>
      <c r="D26" s="988"/>
      <c r="E26" s="988"/>
    </row>
    <row r="27" spans="1:5" ht="12.75">
      <c r="A27" s="989" t="s">
        <v>503</v>
      </c>
      <c r="B27" s="988"/>
      <c r="C27" s="988"/>
      <c r="D27" s="988"/>
      <c r="E27" s="988"/>
    </row>
    <row r="28" spans="2:5" ht="12.75">
      <c r="B28" s="145"/>
      <c r="C28" s="145"/>
      <c r="D28" s="145"/>
      <c r="E28" s="146"/>
    </row>
    <row r="29" ht="12.75">
      <c r="A29" s="147"/>
    </row>
    <row r="30" ht="12.75">
      <c r="A30" s="147"/>
    </row>
    <row r="31" ht="12.75">
      <c r="A31" s="147"/>
    </row>
    <row r="32" ht="12.75">
      <c r="A32" s="147"/>
    </row>
    <row r="36" ht="12.75">
      <c r="A36" s="147"/>
    </row>
    <row r="37" ht="12.75">
      <c r="A37" s="147"/>
    </row>
    <row r="38" ht="12.75">
      <c r="A38" s="147"/>
    </row>
    <row r="39" ht="12.75">
      <c r="A39" s="147"/>
    </row>
  </sheetData>
  <mergeCells count="8">
    <mergeCell ref="A1:G1"/>
    <mergeCell ref="A26:E26"/>
    <mergeCell ref="A27:E27"/>
    <mergeCell ref="A23:E23"/>
    <mergeCell ref="A24:E24"/>
    <mergeCell ref="A25:E25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65">
    <pageSetUpPr fitToPage="1"/>
  </sheetPr>
  <dimension ref="A1:I41"/>
  <sheetViews>
    <sheetView view="pageBreakPreview" zoomScale="75" zoomScaleNormal="75" zoomScaleSheetLayoutView="75" workbookViewId="0" topLeftCell="A16">
      <selection activeCell="A3" sqref="A3:IV3"/>
    </sheetView>
  </sheetViews>
  <sheetFormatPr defaultColWidth="11.421875" defaultRowHeight="12.75"/>
  <cols>
    <col min="1" max="1" width="36.140625" style="113" customWidth="1"/>
    <col min="2" max="2" width="15.7109375" style="113" customWidth="1"/>
    <col min="3" max="3" width="12.7109375" style="113" customWidth="1"/>
    <col min="4" max="4" width="12.00390625" style="113" bestFit="1" customWidth="1"/>
    <col min="5" max="5" width="11.421875" style="113" customWidth="1"/>
    <col min="6" max="6" width="11.00390625" style="113" bestFit="1" customWidth="1"/>
    <col min="7" max="7" width="12.00390625" style="113" bestFit="1" customWidth="1"/>
    <col min="8" max="8" width="11.57421875" style="113" bestFit="1" customWidth="1"/>
    <col min="9" max="9" width="15.421875" style="113" customWidth="1"/>
    <col min="10" max="16384" width="11.421875" style="113" customWidth="1"/>
  </cols>
  <sheetData>
    <row r="1" spans="1:9" ht="18">
      <c r="A1" s="967" t="s">
        <v>536</v>
      </c>
      <c r="B1" s="967"/>
      <c r="C1" s="967"/>
      <c r="D1" s="967"/>
      <c r="E1" s="967"/>
      <c r="F1" s="967"/>
      <c r="G1" s="967"/>
      <c r="H1" s="967"/>
      <c r="I1" s="967"/>
    </row>
    <row r="2" spans="1:9" ht="18">
      <c r="A2" s="112"/>
      <c r="B2" s="112"/>
      <c r="C2" s="112"/>
      <c r="D2" s="112"/>
      <c r="E2" s="112"/>
      <c r="F2" s="112"/>
      <c r="G2" s="112"/>
      <c r="H2" s="112"/>
      <c r="I2" s="112"/>
    </row>
    <row r="3" spans="1:9" ht="15">
      <c r="A3" s="991" t="s">
        <v>665</v>
      </c>
      <c r="B3" s="991"/>
      <c r="C3" s="991"/>
      <c r="D3" s="991"/>
      <c r="E3" s="991"/>
      <c r="F3" s="991"/>
      <c r="G3" s="991"/>
      <c r="H3" s="991"/>
      <c r="I3" s="991"/>
    </row>
    <row r="4" spans="1:9" ht="15">
      <c r="A4" s="991" t="s">
        <v>884</v>
      </c>
      <c r="B4" s="991"/>
      <c r="C4" s="991"/>
      <c r="D4" s="991"/>
      <c r="E4" s="991"/>
      <c r="F4" s="991"/>
      <c r="G4" s="991"/>
      <c r="H4" s="991"/>
      <c r="I4" s="991"/>
    </row>
    <row r="5" spans="1:9" ht="15" customHeight="1" thickBot="1">
      <c r="A5" s="992"/>
      <c r="B5" s="992"/>
      <c r="C5" s="992"/>
      <c r="D5" s="992"/>
      <c r="E5" s="992"/>
      <c r="F5" s="992"/>
      <c r="G5" s="992"/>
      <c r="H5" s="992"/>
      <c r="I5" s="992"/>
    </row>
    <row r="6" spans="1:9" ht="45" customHeight="1" thickBot="1">
      <c r="A6" s="491" t="s">
        <v>504</v>
      </c>
      <c r="B6" s="384" t="s">
        <v>505</v>
      </c>
      <c r="C6" s="385" t="s">
        <v>506</v>
      </c>
      <c r="D6" s="385" t="s">
        <v>507</v>
      </c>
      <c r="E6" s="385" t="s">
        <v>508</v>
      </c>
      <c r="F6" s="385" t="s">
        <v>509</v>
      </c>
      <c r="G6" s="385" t="s">
        <v>510</v>
      </c>
      <c r="H6" s="386" t="s">
        <v>511</v>
      </c>
      <c r="I6" s="409" t="s">
        <v>174</v>
      </c>
    </row>
    <row r="7" spans="1:9" ht="14.25" customHeight="1">
      <c r="A7" s="381"/>
      <c r="B7" s="356"/>
      <c r="C7" s="356"/>
      <c r="D7" s="356"/>
      <c r="E7" s="356"/>
      <c r="F7" s="356"/>
      <c r="G7" s="356"/>
      <c r="H7" s="357"/>
      <c r="I7" s="410"/>
    </row>
    <row r="8" spans="1:9" ht="12.75">
      <c r="A8" s="552" t="s">
        <v>512</v>
      </c>
      <c r="B8" s="560"/>
      <c r="C8" s="560">
        <v>4446.016</v>
      </c>
      <c r="D8" s="560"/>
      <c r="E8" s="560"/>
      <c r="F8" s="560"/>
      <c r="G8" s="560"/>
      <c r="H8" s="561"/>
      <c r="I8" s="556">
        <v>4446.016</v>
      </c>
    </row>
    <row r="9" spans="1:9" ht="14.25" customHeight="1">
      <c r="A9" s="552" t="s">
        <v>513</v>
      </c>
      <c r="B9" s="560"/>
      <c r="C9" s="560">
        <v>167.15</v>
      </c>
      <c r="D9" s="560"/>
      <c r="E9" s="560"/>
      <c r="F9" s="560"/>
      <c r="G9" s="560"/>
      <c r="H9" s="561"/>
      <c r="I9" s="556">
        <v>167.15</v>
      </c>
    </row>
    <row r="10" spans="1:9" ht="12.75">
      <c r="A10" s="552" t="s">
        <v>514</v>
      </c>
      <c r="B10" s="560"/>
      <c r="C10" s="560">
        <v>12.97</v>
      </c>
      <c r="D10" s="560"/>
      <c r="E10" s="560"/>
      <c r="F10" s="560"/>
      <c r="G10" s="560"/>
      <c r="H10" s="561"/>
      <c r="I10" s="556">
        <v>12.97</v>
      </c>
    </row>
    <row r="11" spans="1:9" ht="12.75">
      <c r="A11" s="552" t="s">
        <v>885</v>
      </c>
      <c r="B11" s="560"/>
      <c r="C11" s="560"/>
      <c r="D11" s="560"/>
      <c r="E11" s="560"/>
      <c r="F11" s="560"/>
      <c r="G11" s="560"/>
      <c r="H11" s="561"/>
      <c r="I11" s="556">
        <v>0</v>
      </c>
    </row>
    <row r="12" spans="1:9" ht="12.75">
      <c r="A12" s="552" t="s">
        <v>886</v>
      </c>
      <c r="B12" s="560"/>
      <c r="C12" s="560">
        <v>10.837</v>
      </c>
      <c r="D12" s="560"/>
      <c r="E12" s="560"/>
      <c r="F12" s="560"/>
      <c r="G12" s="560"/>
      <c r="H12" s="561"/>
      <c r="I12" s="556">
        <v>10.837</v>
      </c>
    </row>
    <row r="13" spans="1:9" ht="12.75">
      <c r="A13" s="552" t="s">
        <v>515</v>
      </c>
      <c r="B13" s="560"/>
      <c r="C13" s="560">
        <v>185.319</v>
      </c>
      <c r="D13" s="560"/>
      <c r="E13" s="560"/>
      <c r="F13" s="560"/>
      <c r="G13" s="560"/>
      <c r="H13" s="561"/>
      <c r="I13" s="556">
        <v>185.319</v>
      </c>
    </row>
    <row r="14" spans="1:9" ht="12.75">
      <c r="A14" s="552" t="s">
        <v>887</v>
      </c>
      <c r="B14" s="560"/>
      <c r="C14" s="560">
        <v>20.873</v>
      </c>
      <c r="D14" s="560"/>
      <c r="E14" s="560"/>
      <c r="F14" s="560"/>
      <c r="G14" s="560"/>
      <c r="H14" s="561"/>
      <c r="I14" s="556">
        <v>20.873</v>
      </c>
    </row>
    <row r="15" spans="1:9" ht="12.75">
      <c r="A15" s="552" t="s">
        <v>516</v>
      </c>
      <c r="B15" s="560"/>
      <c r="C15" s="560">
        <v>40.61</v>
      </c>
      <c r="D15" s="560"/>
      <c r="E15" s="560"/>
      <c r="F15" s="560"/>
      <c r="G15" s="560"/>
      <c r="H15" s="561"/>
      <c r="I15" s="556">
        <v>40.61</v>
      </c>
    </row>
    <row r="16" spans="1:9" ht="12.75">
      <c r="A16" s="552" t="s">
        <v>445</v>
      </c>
      <c r="B16" s="560"/>
      <c r="C16" s="560">
        <v>64.955</v>
      </c>
      <c r="D16" s="560"/>
      <c r="E16" s="560"/>
      <c r="F16" s="560"/>
      <c r="G16" s="560"/>
      <c r="H16" s="561"/>
      <c r="I16" s="556">
        <v>64.955</v>
      </c>
    </row>
    <row r="17" spans="1:9" ht="12.75">
      <c r="A17" s="552" t="s">
        <v>444</v>
      </c>
      <c r="B17" s="560"/>
      <c r="C17" s="560">
        <v>4.29</v>
      </c>
      <c r="D17" s="560"/>
      <c r="E17" s="560"/>
      <c r="F17" s="560"/>
      <c r="G17" s="560"/>
      <c r="H17" s="561"/>
      <c r="I17" s="556">
        <v>4.29</v>
      </c>
    </row>
    <row r="18" spans="1:9" ht="12.75">
      <c r="A18" s="552" t="s">
        <v>517</v>
      </c>
      <c r="B18" s="560"/>
      <c r="C18" s="560">
        <v>22.52</v>
      </c>
      <c r="D18" s="560"/>
      <c r="E18" s="560"/>
      <c r="F18" s="560"/>
      <c r="G18" s="560"/>
      <c r="H18" s="561"/>
      <c r="I18" s="556">
        <v>22.52</v>
      </c>
    </row>
    <row r="19" spans="1:9" ht="12.75">
      <c r="A19" s="552" t="s">
        <v>518</v>
      </c>
      <c r="B19" s="560"/>
      <c r="C19" s="560">
        <v>0.73</v>
      </c>
      <c r="D19" s="560"/>
      <c r="E19" s="560"/>
      <c r="F19" s="560"/>
      <c r="G19" s="560"/>
      <c r="H19" s="561"/>
      <c r="I19" s="556">
        <v>0.73</v>
      </c>
    </row>
    <row r="20" spans="1:9" ht="12.75">
      <c r="A20" s="552" t="s">
        <v>519</v>
      </c>
      <c r="B20" s="560"/>
      <c r="C20" s="560">
        <v>161.136</v>
      </c>
      <c r="D20" s="560"/>
      <c r="E20" s="560"/>
      <c r="F20" s="560"/>
      <c r="G20" s="560"/>
      <c r="H20" s="561"/>
      <c r="I20" s="556">
        <v>161.136</v>
      </c>
    </row>
    <row r="21" spans="1:9" ht="12.75">
      <c r="A21" s="552" t="s">
        <v>520</v>
      </c>
      <c r="B21" s="560"/>
      <c r="C21" s="560">
        <v>465.87</v>
      </c>
      <c r="D21" s="560"/>
      <c r="E21" s="560"/>
      <c r="F21" s="560"/>
      <c r="G21" s="560"/>
      <c r="H21" s="561"/>
      <c r="I21" s="556">
        <v>465.87</v>
      </c>
    </row>
    <row r="22" spans="1:9" ht="12.75">
      <c r="A22" s="552" t="s">
        <v>521</v>
      </c>
      <c r="B22" s="560"/>
      <c r="C22" s="560">
        <v>222.371</v>
      </c>
      <c r="D22" s="560"/>
      <c r="E22" s="560"/>
      <c r="F22" s="560"/>
      <c r="G22" s="560"/>
      <c r="H22" s="561"/>
      <c r="I22" s="556">
        <v>222.371</v>
      </c>
    </row>
    <row r="23" spans="1:9" ht="12.75">
      <c r="A23" s="552" t="s">
        <v>522</v>
      </c>
      <c r="B23" s="560"/>
      <c r="C23" s="560">
        <v>138.21</v>
      </c>
      <c r="D23" s="560"/>
      <c r="E23" s="560"/>
      <c r="F23" s="560"/>
      <c r="G23" s="560"/>
      <c r="H23" s="561"/>
      <c r="I23" s="556">
        <v>138.21</v>
      </c>
    </row>
    <row r="24" spans="1:9" ht="12.75">
      <c r="A24" s="552" t="s">
        <v>523</v>
      </c>
      <c r="B24" s="560"/>
      <c r="C24" s="560">
        <v>182.18</v>
      </c>
      <c r="D24" s="560"/>
      <c r="E24" s="560"/>
      <c r="F24" s="560"/>
      <c r="G24" s="560"/>
      <c r="H24" s="561"/>
      <c r="I24" s="556">
        <v>182.18</v>
      </c>
    </row>
    <row r="25" spans="1:9" ht="12.75">
      <c r="A25" s="552" t="s">
        <v>524</v>
      </c>
      <c r="B25" s="560">
        <v>5.2</v>
      </c>
      <c r="C25" s="560"/>
      <c r="D25" s="560"/>
      <c r="E25" s="560"/>
      <c r="F25" s="560"/>
      <c r="G25" s="560"/>
      <c r="H25" s="561"/>
      <c r="I25" s="556">
        <v>5.2</v>
      </c>
    </row>
    <row r="26" spans="1:9" ht="12.75">
      <c r="A26" s="552" t="s">
        <v>525</v>
      </c>
      <c r="B26" s="560"/>
      <c r="C26" s="560">
        <v>5.031</v>
      </c>
      <c r="D26" s="560"/>
      <c r="E26" s="560"/>
      <c r="F26" s="560"/>
      <c r="G26" s="560"/>
      <c r="H26" s="561"/>
      <c r="I26" s="556">
        <v>5.031</v>
      </c>
    </row>
    <row r="27" spans="1:9" ht="12.75">
      <c r="A27" s="552" t="s">
        <v>888</v>
      </c>
      <c r="B27" s="560"/>
      <c r="C27" s="560"/>
      <c r="D27" s="560"/>
      <c r="E27" s="560"/>
      <c r="F27" s="560"/>
      <c r="G27" s="560"/>
      <c r="H27" s="561"/>
      <c r="I27" s="556">
        <v>0</v>
      </c>
    </row>
    <row r="28" spans="1:9" ht="12.75">
      <c r="A28" s="552" t="s">
        <v>526</v>
      </c>
      <c r="B28" s="560"/>
      <c r="C28" s="560"/>
      <c r="D28" s="560">
        <v>0.99</v>
      </c>
      <c r="E28" s="560"/>
      <c r="F28" s="560"/>
      <c r="G28" s="560"/>
      <c r="H28" s="561"/>
      <c r="I28" s="556">
        <v>0.99</v>
      </c>
    </row>
    <row r="29" spans="1:9" ht="12.75">
      <c r="A29" s="552" t="s">
        <v>527</v>
      </c>
      <c r="B29" s="560"/>
      <c r="C29" s="560"/>
      <c r="D29" s="560"/>
      <c r="E29" s="560">
        <v>85.613</v>
      </c>
      <c r="F29" s="560"/>
      <c r="G29" s="560"/>
      <c r="H29" s="561"/>
      <c r="I29" s="556">
        <v>85.613</v>
      </c>
    </row>
    <row r="30" spans="1:9" ht="12.75">
      <c r="A30" s="552" t="s">
        <v>528</v>
      </c>
      <c r="B30" s="560"/>
      <c r="C30" s="560"/>
      <c r="D30" s="560"/>
      <c r="E30" s="560">
        <v>285.152</v>
      </c>
      <c r="F30" s="560"/>
      <c r="G30" s="560"/>
      <c r="H30" s="561"/>
      <c r="I30" s="556">
        <v>285.152</v>
      </c>
    </row>
    <row r="31" spans="1:9" ht="12.75">
      <c r="A31" s="552" t="s">
        <v>529</v>
      </c>
      <c r="B31" s="560"/>
      <c r="C31" s="560"/>
      <c r="D31" s="560"/>
      <c r="E31" s="560"/>
      <c r="F31" s="560"/>
      <c r="G31" s="560">
        <v>-94.11</v>
      </c>
      <c r="H31" s="561"/>
      <c r="I31" s="556">
        <v>-94.11</v>
      </c>
    </row>
    <row r="32" spans="1:9" ht="12.75">
      <c r="A32" s="552" t="s">
        <v>530</v>
      </c>
      <c r="B32" s="560"/>
      <c r="C32" s="560"/>
      <c r="D32" s="560"/>
      <c r="E32" s="560">
        <v>4.149</v>
      </c>
      <c r="F32" s="560"/>
      <c r="G32" s="560"/>
      <c r="H32" s="561"/>
      <c r="I32" s="556">
        <v>4.149</v>
      </c>
    </row>
    <row r="33" spans="1:9" ht="12.75">
      <c r="A33" s="552" t="s">
        <v>531</v>
      </c>
      <c r="B33" s="560"/>
      <c r="C33" s="560"/>
      <c r="D33" s="560"/>
      <c r="E33" s="560"/>
      <c r="F33" s="560"/>
      <c r="G33" s="560">
        <v>-1.173</v>
      </c>
      <c r="H33" s="561"/>
      <c r="I33" s="556">
        <v>-1.173</v>
      </c>
    </row>
    <row r="34" spans="1:9" ht="12.75">
      <c r="A34" s="552" t="s">
        <v>889</v>
      </c>
      <c r="B34" s="560"/>
      <c r="C34" s="560"/>
      <c r="D34" s="560"/>
      <c r="E34" s="560"/>
      <c r="F34" s="560"/>
      <c r="G34" s="560">
        <v>-0.06</v>
      </c>
      <c r="H34" s="561"/>
      <c r="I34" s="556">
        <v>-0.06</v>
      </c>
    </row>
    <row r="35" spans="1:9" ht="12.75">
      <c r="A35" s="552" t="s">
        <v>890</v>
      </c>
      <c r="B35" s="560"/>
      <c r="C35" s="560">
        <v>199.463</v>
      </c>
      <c r="D35" s="560"/>
      <c r="E35" s="560"/>
      <c r="F35" s="560"/>
      <c r="G35" s="560"/>
      <c r="H35" s="561"/>
      <c r="I35" s="556">
        <v>199.463</v>
      </c>
    </row>
    <row r="36" spans="1:9" ht="12.75">
      <c r="A36" s="552" t="s">
        <v>532</v>
      </c>
      <c r="B36" s="560"/>
      <c r="C36" s="560"/>
      <c r="D36" s="560"/>
      <c r="E36" s="560"/>
      <c r="F36" s="560"/>
      <c r="G36" s="560"/>
      <c r="H36" s="561">
        <v>-12.708</v>
      </c>
      <c r="I36" s="556">
        <v>-12.708</v>
      </c>
    </row>
    <row r="37" spans="1:9" ht="12.75">
      <c r="A37" s="552" t="s">
        <v>891</v>
      </c>
      <c r="B37" s="560"/>
      <c r="C37" s="560"/>
      <c r="D37" s="560"/>
      <c r="E37" s="560"/>
      <c r="F37" s="560"/>
      <c r="G37" s="560"/>
      <c r="H37" s="561">
        <v>-113.705</v>
      </c>
      <c r="I37" s="556">
        <v>-113.705</v>
      </c>
    </row>
    <row r="38" spans="1:9" ht="13.5" thickBot="1">
      <c r="A38" s="382"/>
      <c r="B38" s="554"/>
      <c r="C38" s="554"/>
      <c r="D38" s="554"/>
      <c r="E38" s="554"/>
      <c r="F38" s="554"/>
      <c r="G38" s="554"/>
      <c r="H38" s="555"/>
      <c r="I38" s="556"/>
    </row>
    <row r="39" spans="1:9" ht="22.5" customHeight="1" thickBot="1">
      <c r="A39" s="553" t="s">
        <v>174</v>
      </c>
      <c r="B39" s="557">
        <f>SUM(B9:B38)</f>
        <v>5.2</v>
      </c>
      <c r="C39" s="557">
        <f>SUM(C7:C38)</f>
        <v>6350.531</v>
      </c>
      <c r="D39" s="557">
        <f>SUM(D8:D38)</f>
        <v>0.99</v>
      </c>
      <c r="E39" s="557">
        <f>SUM(E8:E38)</f>
        <v>374.914</v>
      </c>
      <c r="F39" s="557">
        <f>SUM(F9:F38)</f>
        <v>0</v>
      </c>
      <c r="G39" s="557">
        <f>SUM(G29:G38)</f>
        <v>-95.343</v>
      </c>
      <c r="H39" s="558">
        <f>SUM(H9:H38)</f>
        <v>-126.413</v>
      </c>
      <c r="I39" s="559">
        <f>SUM(I8:I38)</f>
        <v>6509.879000000001</v>
      </c>
    </row>
    <row r="40" spans="1:9" ht="12.75">
      <c r="A40" s="353" t="s">
        <v>701</v>
      </c>
      <c r="B40" s="383"/>
      <c r="C40" s="383"/>
      <c r="D40" s="383"/>
      <c r="E40" s="383"/>
      <c r="F40" s="383"/>
      <c r="G40" s="383"/>
      <c r="H40" s="383"/>
      <c r="I40" s="383"/>
    </row>
    <row r="41" spans="1:9" s="150" customFormat="1" ht="12.75">
      <c r="A41" s="113" t="s">
        <v>500</v>
      </c>
      <c r="B41" s="148"/>
      <c r="C41" s="148"/>
      <c r="D41" s="149"/>
      <c r="E41" s="148"/>
      <c r="F41" s="148"/>
      <c r="G41" s="148"/>
      <c r="H41" s="148"/>
      <c r="I41" s="148"/>
    </row>
  </sheetData>
  <mergeCells count="4">
    <mergeCell ref="A1:I1"/>
    <mergeCell ref="A4:I4"/>
    <mergeCell ref="A5:I5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83" r:id="rId1"/>
  <ignoredErrors>
    <ignoredError sqref="G3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H278"/>
  <sheetViews>
    <sheetView view="pageBreakPreview" zoomScale="75" zoomScaleNormal="75" zoomScaleSheetLayoutView="75" workbookViewId="0" topLeftCell="A1">
      <selection activeCell="H23" sqref="H23"/>
    </sheetView>
  </sheetViews>
  <sheetFormatPr defaultColWidth="11.421875" defaultRowHeight="12.75"/>
  <cols>
    <col min="1" max="1" width="23.140625" style="38" customWidth="1"/>
    <col min="2" max="2" width="22.8515625" style="38" customWidth="1"/>
    <col min="3" max="3" width="20.28125" style="38" customWidth="1"/>
    <col min="4" max="5" width="15.8515625" style="38" customWidth="1"/>
    <col min="6" max="6" width="17.421875" style="38" customWidth="1"/>
    <col min="7" max="7" width="14.7109375" style="38" customWidth="1"/>
    <col min="8" max="8" width="12.7109375" style="45" customWidth="1"/>
    <col min="9" max="16384" width="11.421875" style="38" customWidth="1"/>
  </cols>
  <sheetData>
    <row r="1" spans="1:8" ht="18" customHeight="1">
      <c r="A1" s="822" t="s">
        <v>533</v>
      </c>
      <c r="B1" s="823"/>
      <c r="C1" s="823"/>
      <c r="D1" s="823"/>
      <c r="E1" s="823"/>
      <c r="F1" s="823"/>
      <c r="G1" s="823"/>
      <c r="H1" s="49"/>
    </row>
    <row r="2" spans="1:7" ht="12.75" customHeight="1">
      <c r="A2" s="845"/>
      <c r="B2" s="845"/>
      <c r="C2" s="845"/>
      <c r="D2" s="845"/>
      <c r="E2" s="845"/>
      <c r="F2" s="845"/>
      <c r="G2" s="569"/>
    </row>
    <row r="3" spans="1:8" ht="15">
      <c r="A3" s="828" t="s">
        <v>837</v>
      </c>
      <c r="B3" s="828"/>
      <c r="C3" s="828"/>
      <c r="D3" s="828"/>
      <c r="E3" s="828"/>
      <c r="F3" s="828"/>
      <c r="G3" s="828"/>
      <c r="H3" s="42"/>
    </row>
    <row r="4" spans="1:8" ht="15.75" thickBot="1">
      <c r="A4" s="42"/>
      <c r="B4" s="42"/>
      <c r="C4" s="42"/>
      <c r="D4" s="42"/>
      <c r="E4" s="42"/>
      <c r="F4" s="42"/>
      <c r="G4" s="42"/>
      <c r="H4" s="42"/>
    </row>
    <row r="5" spans="1:8" ht="24.75" customHeight="1">
      <c r="A5" s="820" t="s">
        <v>839</v>
      </c>
      <c r="B5" s="818" t="s">
        <v>175</v>
      </c>
      <c r="C5" s="669" t="s">
        <v>164</v>
      </c>
      <c r="D5" s="669" t="s">
        <v>732</v>
      </c>
      <c r="E5" s="669" t="s">
        <v>838</v>
      </c>
      <c r="F5" s="843" t="s">
        <v>165</v>
      </c>
      <c r="G5" s="844"/>
      <c r="H5" s="42"/>
    </row>
    <row r="6" spans="1:8" ht="21" customHeight="1" thickBot="1">
      <c r="A6" s="821"/>
      <c r="B6" s="819"/>
      <c r="C6" s="670" t="s">
        <v>166</v>
      </c>
      <c r="D6" s="671" t="s">
        <v>634</v>
      </c>
      <c r="E6" s="671" t="s">
        <v>634</v>
      </c>
      <c r="F6" s="672" t="s">
        <v>537</v>
      </c>
      <c r="G6" s="673" t="s">
        <v>167</v>
      </c>
      <c r="H6" s="42"/>
    </row>
    <row r="7" spans="1:8" ht="25.5" customHeight="1">
      <c r="A7" s="391" t="s">
        <v>176</v>
      </c>
      <c r="B7" s="232" t="s">
        <v>174</v>
      </c>
      <c r="C7" s="186">
        <v>100</v>
      </c>
      <c r="D7" s="187">
        <v>6751.7088775993425</v>
      </c>
      <c r="E7" s="187">
        <v>6680.282401811123</v>
      </c>
      <c r="F7" s="187">
        <v>-71.42647578821925</v>
      </c>
      <c r="G7" s="785">
        <v>-1.057902185699924</v>
      </c>
      <c r="H7" s="38"/>
    </row>
    <row r="8" spans="1:8" ht="12.75">
      <c r="A8" s="200"/>
      <c r="B8" s="191" t="s">
        <v>225</v>
      </c>
      <c r="C8" s="156">
        <v>27.6</v>
      </c>
      <c r="D8" s="180">
        <v>4953.181017811012</v>
      </c>
      <c r="E8" s="180">
        <v>5070.617419969269</v>
      </c>
      <c r="F8" s="180">
        <v>117.4364021582569</v>
      </c>
      <c r="G8" s="786">
        <v>2.370928939119537</v>
      </c>
      <c r="H8" s="38"/>
    </row>
    <row r="9" spans="1:8" ht="12.75">
      <c r="A9" s="200"/>
      <c r="B9" s="191" t="s">
        <v>687</v>
      </c>
      <c r="C9" s="182">
        <v>24.1</v>
      </c>
      <c r="D9" s="180">
        <v>4495.574543891193</v>
      </c>
      <c r="E9" s="180">
        <v>4648.598505502048</v>
      </c>
      <c r="F9" s="180">
        <v>153.02396161085562</v>
      </c>
      <c r="G9" s="786">
        <v>3.4038799738910366</v>
      </c>
      <c r="H9" s="38"/>
    </row>
    <row r="10" spans="1:8" ht="12.75">
      <c r="A10" s="200"/>
      <c r="B10" s="191" t="s">
        <v>177</v>
      </c>
      <c r="C10" s="182">
        <v>15.3</v>
      </c>
      <c r="D10" s="180">
        <v>13009.301608437958</v>
      </c>
      <c r="E10" s="180">
        <v>12326.112287171127</v>
      </c>
      <c r="F10" s="180">
        <v>-683.189321266831</v>
      </c>
      <c r="G10" s="786">
        <v>-5.251544947068549</v>
      </c>
      <c r="H10" s="38"/>
    </row>
    <row r="11" spans="1:8" ht="12.75">
      <c r="A11" s="202"/>
      <c r="B11" s="192" t="s">
        <v>178</v>
      </c>
      <c r="C11" s="193">
        <v>10.5</v>
      </c>
      <c r="D11" s="194">
        <v>2981.9218833257573</v>
      </c>
      <c r="E11" s="194">
        <v>3086.9522015885414</v>
      </c>
      <c r="F11" s="194">
        <v>105.03031826278402</v>
      </c>
      <c r="G11" s="787">
        <v>3.5222357383032117</v>
      </c>
      <c r="H11" s="38"/>
    </row>
    <row r="12" spans="1:8" ht="25.5" customHeight="1">
      <c r="A12" s="390" t="s">
        <v>179</v>
      </c>
      <c r="B12" s="196" t="s">
        <v>174</v>
      </c>
      <c r="C12" s="197">
        <v>100</v>
      </c>
      <c r="D12" s="198">
        <v>18272.04172358754</v>
      </c>
      <c r="E12" s="198">
        <v>17429.854680147448</v>
      </c>
      <c r="F12" s="198">
        <v>-842.1870434400917</v>
      </c>
      <c r="G12" s="788">
        <v>-4.60915674438782</v>
      </c>
      <c r="H12" s="38"/>
    </row>
    <row r="13" spans="1:8" ht="14.25" customHeight="1">
      <c r="A13" s="391"/>
      <c r="B13" s="191" t="s">
        <v>177</v>
      </c>
      <c r="C13" s="182">
        <v>20.4</v>
      </c>
      <c r="D13" s="180">
        <v>28226.39854037085</v>
      </c>
      <c r="E13" s="180">
        <v>25906.85486580222</v>
      </c>
      <c r="F13" s="180">
        <v>-2319.543674568631</v>
      </c>
      <c r="G13" s="786">
        <v>-8.21763949535078</v>
      </c>
      <c r="H13" s="38"/>
    </row>
    <row r="14" spans="1:8" ht="12.75">
      <c r="A14" s="200"/>
      <c r="B14" s="191" t="s">
        <v>225</v>
      </c>
      <c r="C14" s="182">
        <v>18.3</v>
      </c>
      <c r="D14" s="180">
        <v>10739.901349957763</v>
      </c>
      <c r="E14" s="180">
        <v>10548.189251317823</v>
      </c>
      <c r="F14" s="180">
        <v>-191.71209863994045</v>
      </c>
      <c r="G14" s="786">
        <v>-1.785045247558949</v>
      </c>
      <c r="H14" s="38"/>
    </row>
    <row r="15" spans="1:8" ht="12.75">
      <c r="A15" s="200"/>
      <c r="B15" s="191" t="s">
        <v>687</v>
      </c>
      <c r="C15" s="182">
        <v>16.5</v>
      </c>
      <c r="D15" s="180">
        <v>14070.723436403221</v>
      </c>
      <c r="E15" s="180">
        <v>13570.67036211468</v>
      </c>
      <c r="F15" s="180">
        <v>-500.0530742885403</v>
      </c>
      <c r="G15" s="786">
        <v>-3.553854757707928</v>
      </c>
      <c r="H15" s="38"/>
    </row>
    <row r="16" spans="1:8" ht="12.75">
      <c r="A16" s="202"/>
      <c r="B16" s="192" t="s">
        <v>178</v>
      </c>
      <c r="C16" s="193">
        <v>15.8</v>
      </c>
      <c r="D16" s="194">
        <v>10864.746725060142</v>
      </c>
      <c r="E16" s="194">
        <v>10065.3190487526</v>
      </c>
      <c r="F16" s="194">
        <v>-799.4276763075413</v>
      </c>
      <c r="G16" s="787">
        <v>-7.357996431372091</v>
      </c>
      <c r="H16" s="38"/>
    </row>
    <row r="17" spans="1:8" ht="28.5" customHeight="1">
      <c r="A17" s="390" t="s">
        <v>180</v>
      </c>
      <c r="B17" s="196" t="s">
        <v>174</v>
      </c>
      <c r="C17" s="197">
        <v>100</v>
      </c>
      <c r="D17" s="198">
        <v>12918.087562678198</v>
      </c>
      <c r="E17" s="198">
        <v>12762.027496607663</v>
      </c>
      <c r="F17" s="198">
        <v>-156.06006607053496</v>
      </c>
      <c r="G17" s="788">
        <v>-1.2080740691169332</v>
      </c>
      <c r="H17" s="38"/>
    </row>
    <row r="18" spans="1:8" ht="12.75">
      <c r="A18" s="200"/>
      <c r="B18" s="191" t="s">
        <v>687</v>
      </c>
      <c r="C18" s="182">
        <v>52.7</v>
      </c>
      <c r="D18" s="180">
        <v>9018.406690486125</v>
      </c>
      <c r="E18" s="180">
        <v>8855.310492638797</v>
      </c>
      <c r="F18" s="180">
        <v>-163.09619784732786</v>
      </c>
      <c r="G18" s="786">
        <v>-1.8084812921486952</v>
      </c>
      <c r="H18" s="38"/>
    </row>
    <row r="19" spans="1:8" ht="12.75">
      <c r="A19" s="200"/>
      <c r="B19" s="191" t="s">
        <v>181</v>
      </c>
      <c r="C19" s="182">
        <v>7</v>
      </c>
      <c r="D19" s="180">
        <v>7270</v>
      </c>
      <c r="E19" s="180">
        <v>7410</v>
      </c>
      <c r="F19" s="180">
        <v>140</v>
      </c>
      <c r="G19" s="786">
        <v>1.925722145804677</v>
      </c>
      <c r="H19" s="38"/>
    </row>
    <row r="20" spans="1:8" ht="12.75">
      <c r="A20" s="200"/>
      <c r="B20" s="201" t="s">
        <v>225</v>
      </c>
      <c r="C20" s="182">
        <v>6.2</v>
      </c>
      <c r="D20" s="180">
        <v>14405.113958591637</v>
      </c>
      <c r="E20" s="180">
        <v>14135.235428998305</v>
      </c>
      <c r="F20" s="180">
        <v>-269.87852959333213</v>
      </c>
      <c r="G20" s="786">
        <v>-1.8734911113449997</v>
      </c>
      <c r="H20" s="38"/>
    </row>
    <row r="21" spans="1:8" ht="12.75">
      <c r="A21" s="200"/>
      <c r="B21" s="201" t="s">
        <v>182</v>
      </c>
      <c r="C21" s="182">
        <v>6.2</v>
      </c>
      <c r="D21" s="180">
        <v>8108.11219593003</v>
      </c>
      <c r="E21" s="180">
        <v>8108.11219593003</v>
      </c>
      <c r="F21" s="180">
        <v>0</v>
      </c>
      <c r="G21" s="786">
        <v>0</v>
      </c>
      <c r="H21" s="38"/>
    </row>
    <row r="22" spans="1:8" ht="12.75">
      <c r="A22" s="200"/>
      <c r="B22" s="191" t="s">
        <v>183</v>
      </c>
      <c r="C22" s="182">
        <v>5.7</v>
      </c>
      <c r="D22" s="180">
        <v>16689.456259477673</v>
      </c>
      <c r="E22" s="180">
        <v>16985.562729570345</v>
      </c>
      <c r="F22" s="180">
        <v>296.1064700926727</v>
      </c>
      <c r="G22" s="786">
        <v>1.7742128053124477</v>
      </c>
      <c r="H22" s="38"/>
    </row>
    <row r="23" spans="1:8" ht="12.75">
      <c r="A23" s="202"/>
      <c r="B23" s="203" t="s">
        <v>178</v>
      </c>
      <c r="C23" s="193">
        <v>4.6</v>
      </c>
      <c r="D23" s="194">
        <v>5890.604347368051</v>
      </c>
      <c r="E23" s="194">
        <v>5698.800400323067</v>
      </c>
      <c r="F23" s="194">
        <v>-191.80394704498394</v>
      </c>
      <c r="G23" s="787">
        <v>-3.256099641638346</v>
      </c>
      <c r="H23" s="38"/>
    </row>
    <row r="24" spans="1:8" ht="25.5" customHeight="1">
      <c r="A24" s="390" t="s">
        <v>184</v>
      </c>
      <c r="B24" s="196" t="s">
        <v>174</v>
      </c>
      <c r="C24" s="197">
        <v>100</v>
      </c>
      <c r="D24" s="198">
        <v>19828.66521243026</v>
      </c>
      <c r="E24" s="198">
        <v>18870.338751148083</v>
      </c>
      <c r="F24" s="198">
        <v>-958.3264612821768</v>
      </c>
      <c r="G24" s="788">
        <v>-4.833035663345699</v>
      </c>
      <c r="H24" s="38"/>
    </row>
    <row r="25" spans="1:8" ht="12.75">
      <c r="A25" s="200"/>
      <c r="B25" s="201" t="s">
        <v>177</v>
      </c>
      <c r="C25" s="182">
        <v>59.5</v>
      </c>
      <c r="D25" s="180">
        <v>27439.709853791534</v>
      </c>
      <c r="E25" s="180">
        <v>26066.234248734152</v>
      </c>
      <c r="F25" s="180">
        <v>-1373.4756050573815</v>
      </c>
      <c r="G25" s="786">
        <v>-5.005430496079385</v>
      </c>
      <c r="H25" s="38"/>
    </row>
    <row r="26" spans="1:8" ht="12.75">
      <c r="A26" s="200"/>
      <c r="B26" s="201" t="s">
        <v>687</v>
      </c>
      <c r="C26" s="182">
        <v>15.2</v>
      </c>
      <c r="D26" s="180">
        <v>10280.234645877052</v>
      </c>
      <c r="E26" s="180">
        <v>9233.798935680366</v>
      </c>
      <c r="F26" s="180">
        <v>-1046.4357101966852</v>
      </c>
      <c r="G26" s="786">
        <v>-10.179103359439022</v>
      </c>
      <c r="H26" s="38"/>
    </row>
    <row r="27" spans="1:8" ht="12.75">
      <c r="A27" s="200"/>
      <c r="B27" s="201" t="s">
        <v>181</v>
      </c>
      <c r="C27" s="182">
        <v>11.3</v>
      </c>
      <c r="D27" s="180">
        <v>5555.788186363922</v>
      </c>
      <c r="E27" s="180">
        <v>5622.046787533807</v>
      </c>
      <c r="F27" s="180">
        <v>66.25860116988497</v>
      </c>
      <c r="G27" s="786">
        <v>1.1926048824631128</v>
      </c>
      <c r="H27" s="38"/>
    </row>
    <row r="28" spans="1:8" ht="12.75">
      <c r="A28" s="202"/>
      <c r="B28" s="203" t="s">
        <v>183</v>
      </c>
      <c r="C28" s="193">
        <v>5.9</v>
      </c>
      <c r="D28" s="194">
        <v>10098.787661558235</v>
      </c>
      <c r="E28" s="194">
        <v>10320.466081864255</v>
      </c>
      <c r="F28" s="194">
        <v>221.6784203060197</v>
      </c>
      <c r="G28" s="787">
        <v>2.1950993300894384</v>
      </c>
      <c r="H28" s="38"/>
    </row>
    <row r="29" spans="1:8" ht="26.25" customHeight="1">
      <c r="A29" s="529" t="s">
        <v>185</v>
      </c>
      <c r="B29" s="530" t="s">
        <v>174</v>
      </c>
      <c r="C29" s="449">
        <v>100</v>
      </c>
      <c r="D29" s="531">
        <v>2838.0525474004894</v>
      </c>
      <c r="E29" s="531">
        <v>2616.322613979939</v>
      </c>
      <c r="F29" s="531">
        <v>-221.72993342055042</v>
      </c>
      <c r="G29" s="789">
        <v>-7.812749401826393</v>
      </c>
      <c r="H29" s="38"/>
    </row>
    <row r="30" spans="1:8" ht="12.75">
      <c r="A30" s="45"/>
      <c r="B30" s="201" t="s">
        <v>225</v>
      </c>
      <c r="C30" s="182">
        <v>24.5</v>
      </c>
      <c r="D30" s="180">
        <v>2321.516732907378</v>
      </c>
      <c r="E30" s="180">
        <v>2351.0907436841576</v>
      </c>
      <c r="F30" s="180">
        <v>29.574010776779687</v>
      </c>
      <c r="G30" s="786">
        <v>1.2739090077434996</v>
      </c>
      <c r="H30" s="38"/>
    </row>
    <row r="31" spans="1:8" ht="12.75">
      <c r="A31" s="45"/>
      <c r="B31" s="191" t="s">
        <v>181</v>
      </c>
      <c r="C31" s="182">
        <v>19</v>
      </c>
      <c r="D31" s="180">
        <v>2175.510730492024</v>
      </c>
      <c r="E31" s="180">
        <v>2089.2103187845287</v>
      </c>
      <c r="F31" s="180">
        <v>-86.30041170749519</v>
      </c>
      <c r="G31" s="786">
        <v>-3.966903518236248</v>
      </c>
      <c r="H31" s="38"/>
    </row>
    <row r="32" spans="1:8" ht="12.75">
      <c r="A32" s="45"/>
      <c r="B32" s="201" t="s">
        <v>177</v>
      </c>
      <c r="C32" s="182">
        <v>14.5</v>
      </c>
      <c r="D32" s="180">
        <v>4338.318784771183</v>
      </c>
      <c r="E32" s="180">
        <v>3296.457894209367</v>
      </c>
      <c r="F32" s="180">
        <v>-1041.8608905618162</v>
      </c>
      <c r="G32" s="786">
        <v>-24.015314278403523</v>
      </c>
      <c r="H32" s="38"/>
    </row>
    <row r="33" spans="1:8" ht="12.75">
      <c r="A33" s="45"/>
      <c r="B33" s="191" t="s">
        <v>687</v>
      </c>
      <c r="C33" s="182">
        <v>12.6</v>
      </c>
      <c r="D33" s="180">
        <v>1999.735994804008</v>
      </c>
      <c r="E33" s="180">
        <v>1778.535458732374</v>
      </c>
      <c r="F33" s="180">
        <v>-221.2005360716339</v>
      </c>
      <c r="G33" s="786">
        <v>-11.06148694859661</v>
      </c>
      <c r="H33" s="38"/>
    </row>
    <row r="34" spans="1:8" ht="13.5" thickBot="1">
      <c r="A34" s="387"/>
      <c r="B34" s="388" t="s">
        <v>178</v>
      </c>
      <c r="C34" s="222">
        <v>12.1</v>
      </c>
      <c r="D34" s="174">
        <v>778.8157274556715</v>
      </c>
      <c r="E34" s="174">
        <v>778.8157274556715</v>
      </c>
      <c r="F34" s="174">
        <v>0</v>
      </c>
      <c r="G34" s="790">
        <v>0</v>
      </c>
      <c r="H34" s="38"/>
    </row>
    <row r="35" spans="1:8" ht="12.75" customHeight="1" hidden="1">
      <c r="A35" s="45"/>
      <c r="B35" s="45">
        <v>6</v>
      </c>
      <c r="C35" s="30" t="s">
        <v>186</v>
      </c>
      <c r="D35" s="31">
        <v>1687.7728910473913</v>
      </c>
      <c r="E35" s="32">
        <v>1755.7972749862504</v>
      </c>
      <c r="F35" s="32">
        <v>68.02438393885905</v>
      </c>
      <c r="G35" s="32"/>
      <c r="H35" s="31">
        <v>2.1387468189233294</v>
      </c>
    </row>
    <row r="36" spans="1:8" ht="12.75" customHeight="1" hidden="1">
      <c r="A36" s="45"/>
      <c r="B36" s="45">
        <v>7</v>
      </c>
      <c r="C36" s="30" t="s">
        <v>183</v>
      </c>
      <c r="D36" s="31">
        <v>658.8589383448247</v>
      </c>
      <c r="E36" s="32">
        <v>712.9082802012953</v>
      </c>
      <c r="F36" s="32">
        <v>54.04934185647062</v>
      </c>
      <c r="G36" s="32"/>
      <c r="H36" s="31">
        <v>13.285374890799062</v>
      </c>
    </row>
    <row r="37" spans="1:8" ht="12.75" customHeight="1" hidden="1">
      <c r="A37" s="45"/>
      <c r="B37" s="45">
        <v>8</v>
      </c>
      <c r="C37" s="45" t="s">
        <v>187</v>
      </c>
      <c r="D37" s="31">
        <v>2.7</v>
      </c>
      <c r="E37" s="32">
        <v>5682.117293348123</v>
      </c>
      <c r="F37" s="32">
        <v>6381.407645003883</v>
      </c>
      <c r="G37" s="32"/>
      <c r="H37" s="31">
        <v>12.306862311244387</v>
      </c>
    </row>
    <row r="38" spans="1:8" ht="12.75" hidden="1">
      <c r="A38" s="45"/>
      <c r="B38" s="45">
        <v>9</v>
      </c>
      <c r="C38" s="45" t="s">
        <v>188</v>
      </c>
      <c r="D38" s="31">
        <v>2.5</v>
      </c>
      <c r="E38" s="32">
        <v>1748.9452237568064</v>
      </c>
      <c r="F38" s="32">
        <v>1965</v>
      </c>
      <c r="G38" s="32"/>
      <c r="H38" s="31">
        <v>12.353432989690726</v>
      </c>
    </row>
    <row r="39" spans="1:8" ht="12.75" hidden="1">
      <c r="A39" s="45"/>
      <c r="B39" s="45">
        <v>10</v>
      </c>
      <c r="C39" s="45" t="s">
        <v>189</v>
      </c>
      <c r="D39" s="31">
        <v>1.8</v>
      </c>
      <c r="E39" s="32">
        <v>1995.3601865541573</v>
      </c>
      <c r="F39" s="32">
        <v>2035</v>
      </c>
      <c r="G39" s="32"/>
      <c r="H39" s="31">
        <v>1.9865993975903575</v>
      </c>
    </row>
    <row r="40" spans="1:8" ht="12.75" hidden="1">
      <c r="A40" s="45"/>
      <c r="B40" s="45">
        <v>11</v>
      </c>
      <c r="C40" s="45" t="s">
        <v>182</v>
      </c>
      <c r="D40" s="31">
        <v>1.1</v>
      </c>
      <c r="E40" s="32">
        <v>1220.551604758376</v>
      </c>
      <c r="F40" s="32">
        <v>1295.1595805160089</v>
      </c>
      <c r="G40" s="32"/>
      <c r="H40" s="31">
        <v>6.112644108349886</v>
      </c>
    </row>
    <row r="41" spans="1:8" ht="12.75" hidden="1">
      <c r="A41" s="45"/>
      <c r="B41" s="45">
        <v>12</v>
      </c>
      <c r="C41" s="45" t="s">
        <v>190</v>
      </c>
      <c r="D41" s="31">
        <v>0.8</v>
      </c>
      <c r="E41" s="32">
        <v>38432.25654694157</v>
      </c>
      <c r="F41" s="32">
        <v>39028.43339011925</v>
      </c>
      <c r="G41" s="32"/>
      <c r="H41" s="31">
        <v>1.5512407980767489</v>
      </c>
    </row>
    <row r="42" spans="1:8" ht="12.75" hidden="1">
      <c r="A42" s="45"/>
      <c r="B42" s="45">
        <v>13</v>
      </c>
      <c r="C42" s="45" t="s">
        <v>191</v>
      </c>
      <c r="D42" s="31">
        <v>0.3</v>
      </c>
      <c r="E42" s="32">
        <v>492.8299255947015</v>
      </c>
      <c r="F42" s="32">
        <v>492</v>
      </c>
      <c r="G42" s="32"/>
      <c r="H42" s="31">
        <v>-0.16840000000000024</v>
      </c>
    </row>
    <row r="43" spans="1:8" ht="12.75" hidden="1">
      <c r="A43" s="45"/>
      <c r="B43" s="45">
        <v>14</v>
      </c>
      <c r="C43" s="45" t="s">
        <v>192</v>
      </c>
      <c r="D43" s="31">
        <v>0</v>
      </c>
      <c r="E43" s="32">
        <v>5601.432812856851</v>
      </c>
      <c r="F43" s="32">
        <v>5866</v>
      </c>
      <c r="G43" s="32"/>
      <c r="H43" s="31">
        <v>4.723205579399134</v>
      </c>
    </row>
    <row r="44" spans="1:7" ht="12.75">
      <c r="A44" s="45"/>
      <c r="B44" s="45"/>
      <c r="C44" s="45"/>
      <c r="D44" s="33"/>
      <c r="E44" s="34"/>
      <c r="F44" s="50"/>
      <c r="G44" s="50"/>
    </row>
    <row r="45" spans="1:7" ht="12.75">
      <c r="A45" s="45"/>
      <c r="B45" s="45"/>
      <c r="C45" s="45"/>
      <c r="D45" s="33"/>
      <c r="E45" s="50"/>
      <c r="F45" s="50"/>
      <c r="G45" s="50"/>
    </row>
    <row r="46" spans="1:7" ht="12.75">
      <c r="A46" s="45"/>
      <c r="B46" s="45"/>
      <c r="C46" s="45"/>
      <c r="D46" s="33"/>
      <c r="E46" s="50"/>
      <c r="F46" s="50"/>
      <c r="G46" s="50"/>
    </row>
    <row r="47" spans="1:7" ht="12.75">
      <c r="A47" s="45"/>
      <c r="B47" s="45"/>
      <c r="C47" s="45"/>
      <c r="D47" s="33"/>
      <c r="E47" s="50"/>
      <c r="F47" s="50"/>
      <c r="G47" s="50"/>
    </row>
    <row r="48" spans="1:7" ht="12.75">
      <c r="A48" s="45"/>
      <c r="B48" s="45"/>
      <c r="C48" s="45"/>
      <c r="D48" s="33"/>
      <c r="E48" s="50"/>
      <c r="F48" s="50"/>
      <c r="G48" s="50"/>
    </row>
    <row r="49" spans="1:7" ht="12.75">
      <c r="A49" s="45"/>
      <c r="B49" s="45"/>
      <c r="C49" s="45"/>
      <c r="D49" s="33"/>
      <c r="E49" s="50"/>
      <c r="F49" s="50"/>
      <c r="G49" s="50"/>
    </row>
    <row r="50" spans="1:7" ht="12.75">
      <c r="A50" s="45"/>
      <c r="B50" s="45"/>
      <c r="C50" s="45"/>
      <c r="D50" s="33"/>
      <c r="E50" s="50"/>
      <c r="F50" s="50"/>
      <c r="G50" s="50"/>
    </row>
    <row r="51" spans="1:7" ht="12.75">
      <c r="A51" s="45"/>
      <c r="B51" s="45"/>
      <c r="C51" s="45"/>
      <c r="D51" s="33"/>
      <c r="E51" s="50"/>
      <c r="F51" s="50"/>
      <c r="G51" s="50"/>
    </row>
    <row r="52" spans="1:7" ht="12.75">
      <c r="A52" s="45"/>
      <c r="B52" s="45"/>
      <c r="C52" s="45"/>
      <c r="D52" s="33"/>
      <c r="E52" s="50"/>
      <c r="F52" s="50"/>
      <c r="G52" s="50"/>
    </row>
    <row r="53" spans="4:7" ht="12.75">
      <c r="D53" s="35"/>
      <c r="E53" s="51"/>
      <c r="F53" s="51"/>
      <c r="G53" s="51"/>
    </row>
    <row r="54" spans="4:7" ht="12.75">
      <c r="D54" s="35"/>
      <c r="E54" s="51"/>
      <c r="F54" s="51"/>
      <c r="G54" s="51"/>
    </row>
    <row r="55" spans="4:7" ht="12.75">
      <c r="D55" s="35"/>
      <c r="E55" s="51"/>
      <c r="F55" s="51"/>
      <c r="G55" s="51"/>
    </row>
    <row r="56" spans="4:7" ht="12.75">
      <c r="D56" s="35"/>
      <c r="E56" s="51"/>
      <c r="F56" s="51"/>
      <c r="G56" s="51"/>
    </row>
    <row r="57" spans="4:7" ht="12.75">
      <c r="D57" s="35"/>
      <c r="E57" s="51"/>
      <c r="F57" s="51"/>
      <c r="G57" s="51"/>
    </row>
    <row r="58" spans="4:7" ht="12.75">
      <c r="D58" s="35"/>
      <c r="E58" s="51"/>
      <c r="F58" s="51"/>
      <c r="G58" s="51"/>
    </row>
    <row r="59" spans="4:7" ht="12.75">
      <c r="D59" s="35"/>
      <c r="E59" s="51"/>
      <c r="F59" s="51"/>
      <c r="G59" s="51"/>
    </row>
    <row r="60" spans="5:7" ht="12.75">
      <c r="E60" s="51"/>
      <c r="F60" s="51"/>
      <c r="G60" s="51"/>
    </row>
    <row r="61" spans="5:7" ht="12.75">
      <c r="E61" s="51"/>
      <c r="F61" s="51"/>
      <c r="G61" s="51"/>
    </row>
    <row r="62" spans="5:7" ht="12.75">
      <c r="E62" s="51"/>
      <c r="F62" s="51"/>
      <c r="G62" s="51"/>
    </row>
    <row r="63" spans="5:7" ht="12.75">
      <c r="E63" s="51"/>
      <c r="F63" s="51"/>
      <c r="G63" s="51"/>
    </row>
    <row r="64" spans="5:7" ht="12.75">
      <c r="E64" s="51"/>
      <c r="F64" s="51"/>
      <c r="G64" s="51"/>
    </row>
    <row r="65" spans="5:7" ht="12.75">
      <c r="E65" s="51"/>
      <c r="F65" s="51"/>
      <c r="G65" s="51"/>
    </row>
    <row r="66" spans="5:7" ht="12.75">
      <c r="E66" s="51"/>
      <c r="F66" s="51"/>
      <c r="G66" s="51"/>
    </row>
    <row r="67" spans="5:7" ht="12.75">
      <c r="E67" s="51"/>
      <c r="F67" s="51"/>
      <c r="G67" s="51"/>
    </row>
    <row r="68" spans="5:7" ht="12.75">
      <c r="E68" s="51"/>
      <c r="F68" s="51"/>
      <c r="G68" s="51"/>
    </row>
    <row r="69" spans="5:7" ht="12.75">
      <c r="E69" s="51"/>
      <c r="F69" s="51"/>
      <c r="G69" s="51"/>
    </row>
    <row r="70" spans="5:7" ht="12.75">
      <c r="E70" s="51"/>
      <c r="F70" s="51"/>
      <c r="G70" s="51"/>
    </row>
    <row r="71" spans="5:7" ht="12.75">
      <c r="E71" s="51"/>
      <c r="F71" s="51"/>
      <c r="G71" s="51"/>
    </row>
    <row r="72" spans="5:7" ht="12.75">
      <c r="E72" s="51"/>
      <c r="F72" s="51"/>
      <c r="G72" s="51"/>
    </row>
    <row r="73" spans="5:7" ht="12.75">
      <c r="E73" s="51"/>
      <c r="F73" s="51"/>
      <c r="G73" s="51"/>
    </row>
    <row r="74" spans="5:7" ht="12.75">
      <c r="E74" s="51"/>
      <c r="F74" s="51"/>
      <c r="G74" s="51"/>
    </row>
    <row r="75" spans="5:7" ht="12.75">
      <c r="E75" s="51"/>
      <c r="F75" s="51"/>
      <c r="G75" s="51"/>
    </row>
    <row r="76" spans="5:7" ht="12.75">
      <c r="E76" s="51"/>
      <c r="F76" s="51"/>
      <c r="G76" s="51"/>
    </row>
    <row r="77" spans="5:7" ht="12.75">
      <c r="E77" s="51"/>
      <c r="F77" s="51"/>
      <c r="G77" s="51"/>
    </row>
    <row r="78" spans="5:7" ht="12.75">
      <c r="E78" s="51"/>
      <c r="F78" s="51"/>
      <c r="G78" s="51"/>
    </row>
    <row r="79" spans="5:7" ht="12.75">
      <c r="E79" s="51"/>
      <c r="F79" s="51"/>
      <c r="G79" s="51"/>
    </row>
    <row r="80" spans="5:7" ht="12.75">
      <c r="E80" s="51"/>
      <c r="F80" s="51"/>
      <c r="G80" s="51"/>
    </row>
    <row r="81" spans="5:7" ht="12.75">
      <c r="E81" s="51"/>
      <c r="F81" s="51"/>
      <c r="G81" s="51"/>
    </row>
    <row r="82" spans="5:7" ht="12.75">
      <c r="E82" s="51"/>
      <c r="F82" s="51"/>
      <c r="G82" s="51"/>
    </row>
    <row r="83" spans="5:7" ht="12.75">
      <c r="E83" s="51"/>
      <c r="F83" s="51"/>
      <c r="G83" s="51"/>
    </row>
    <row r="84" spans="5:7" ht="12.75">
      <c r="E84" s="51"/>
      <c r="F84" s="51"/>
      <c r="G84" s="51"/>
    </row>
    <row r="85" spans="5:7" ht="12.75">
      <c r="E85" s="51"/>
      <c r="F85" s="51"/>
      <c r="G85" s="51"/>
    </row>
    <row r="86" spans="5:7" ht="12.75">
      <c r="E86" s="51"/>
      <c r="F86" s="51"/>
      <c r="G86" s="51"/>
    </row>
    <row r="87" spans="5:7" ht="12.75">
      <c r="E87" s="51"/>
      <c r="F87" s="51"/>
      <c r="G87" s="51"/>
    </row>
    <row r="88" spans="5:7" ht="12.75">
      <c r="E88" s="51"/>
      <c r="F88" s="51"/>
      <c r="G88" s="51"/>
    </row>
    <row r="89" spans="5:7" ht="12.75">
      <c r="E89" s="51"/>
      <c r="F89" s="51"/>
      <c r="G89" s="51"/>
    </row>
    <row r="90" spans="5:7" ht="12.75">
      <c r="E90" s="51"/>
      <c r="F90" s="51"/>
      <c r="G90" s="51"/>
    </row>
    <row r="91" spans="5:7" ht="12.75">
      <c r="E91" s="51"/>
      <c r="F91" s="51"/>
      <c r="G91" s="51"/>
    </row>
    <row r="92" spans="5:7" ht="12.75">
      <c r="E92" s="51"/>
      <c r="F92" s="51"/>
      <c r="G92" s="51"/>
    </row>
    <row r="93" spans="5:7" ht="12.75">
      <c r="E93" s="51"/>
      <c r="F93" s="51"/>
      <c r="G93" s="51"/>
    </row>
    <row r="94" spans="5:7" ht="12.75">
      <c r="E94" s="51"/>
      <c r="F94" s="51"/>
      <c r="G94" s="51"/>
    </row>
    <row r="95" spans="5:7" ht="12.75">
      <c r="E95" s="51"/>
      <c r="F95" s="51"/>
      <c r="G95" s="51"/>
    </row>
    <row r="96" spans="5:7" ht="12.75">
      <c r="E96" s="51"/>
      <c r="F96" s="51"/>
      <c r="G96" s="51"/>
    </row>
    <row r="97" spans="5:7" ht="12.75">
      <c r="E97" s="51"/>
      <c r="F97" s="51"/>
      <c r="G97" s="51"/>
    </row>
    <row r="98" spans="5:7" ht="12.75">
      <c r="E98" s="51"/>
      <c r="F98" s="51"/>
      <c r="G98" s="51"/>
    </row>
    <row r="99" spans="5:7" ht="12.75">
      <c r="E99" s="51"/>
      <c r="F99" s="51"/>
      <c r="G99" s="51"/>
    </row>
    <row r="100" spans="5:7" ht="12.75">
      <c r="E100" s="51"/>
      <c r="F100" s="51"/>
      <c r="G100" s="51"/>
    </row>
    <row r="101" spans="5:7" ht="12.75">
      <c r="E101" s="51"/>
      <c r="F101" s="51"/>
      <c r="G101" s="51"/>
    </row>
    <row r="102" spans="5:7" ht="12.75">
      <c r="E102" s="51"/>
      <c r="F102" s="51"/>
      <c r="G102" s="51"/>
    </row>
    <row r="103" spans="5:7" ht="12.75">
      <c r="E103" s="51"/>
      <c r="F103" s="51"/>
      <c r="G103" s="51"/>
    </row>
    <row r="104" spans="5:7" ht="12.75">
      <c r="E104" s="51"/>
      <c r="F104" s="51"/>
      <c r="G104" s="51"/>
    </row>
    <row r="105" spans="5:7" ht="12.75">
      <c r="E105" s="51"/>
      <c r="F105" s="51"/>
      <c r="G105" s="51"/>
    </row>
    <row r="106" spans="5:7" ht="12.75">
      <c r="E106" s="51"/>
      <c r="F106" s="51"/>
      <c r="G106" s="51"/>
    </row>
    <row r="107" spans="5:7" ht="12.75">
      <c r="E107" s="51"/>
      <c r="F107" s="51"/>
      <c r="G107" s="51"/>
    </row>
    <row r="108" spans="5:7" ht="12.75">
      <c r="E108" s="51"/>
      <c r="F108" s="51"/>
      <c r="G108" s="51"/>
    </row>
    <row r="109" spans="5:7" ht="12.75">
      <c r="E109" s="51"/>
      <c r="F109" s="51"/>
      <c r="G109" s="51"/>
    </row>
    <row r="110" spans="5:7" ht="12.75">
      <c r="E110" s="51"/>
      <c r="F110" s="51"/>
      <c r="G110" s="51"/>
    </row>
    <row r="111" spans="5:7" ht="12.75">
      <c r="E111" s="51"/>
      <c r="F111" s="51"/>
      <c r="G111" s="51"/>
    </row>
    <row r="112" spans="5:7" ht="12.75">
      <c r="E112" s="51"/>
      <c r="F112" s="51"/>
      <c r="G112" s="51"/>
    </row>
    <row r="113" spans="5:7" ht="12.75">
      <c r="E113" s="51"/>
      <c r="F113" s="51"/>
      <c r="G113" s="51"/>
    </row>
    <row r="114" spans="5:7" ht="12.75">
      <c r="E114" s="51"/>
      <c r="F114" s="51"/>
      <c r="G114" s="51"/>
    </row>
    <row r="115" spans="5:7" ht="12.75">
      <c r="E115" s="51"/>
      <c r="F115" s="51"/>
      <c r="G115" s="51"/>
    </row>
    <row r="116" spans="5:7" ht="12.75">
      <c r="E116" s="51"/>
      <c r="F116" s="51"/>
      <c r="G116" s="51"/>
    </row>
    <row r="117" spans="5:7" ht="12.75">
      <c r="E117" s="51"/>
      <c r="F117" s="51"/>
      <c r="G117" s="51"/>
    </row>
    <row r="118" spans="5:7" ht="12.75">
      <c r="E118" s="51"/>
      <c r="F118" s="51"/>
      <c r="G118" s="51"/>
    </row>
    <row r="119" spans="5:7" ht="12.75">
      <c r="E119" s="51"/>
      <c r="F119" s="51"/>
      <c r="G119" s="51"/>
    </row>
    <row r="120" spans="5:7" ht="12.75">
      <c r="E120" s="51"/>
      <c r="F120" s="51"/>
      <c r="G120" s="51"/>
    </row>
    <row r="121" spans="5:7" ht="12.75">
      <c r="E121" s="51"/>
      <c r="F121" s="51"/>
      <c r="G121" s="51"/>
    </row>
    <row r="122" spans="5:7" ht="12.75">
      <c r="E122" s="51"/>
      <c r="F122" s="51"/>
      <c r="G122" s="51"/>
    </row>
    <row r="123" spans="5:7" ht="12.75">
      <c r="E123" s="51"/>
      <c r="F123" s="51"/>
      <c r="G123" s="51"/>
    </row>
    <row r="124" spans="5:7" ht="12.75">
      <c r="E124" s="51"/>
      <c r="F124" s="51"/>
      <c r="G124" s="51"/>
    </row>
    <row r="125" spans="5:7" ht="12.75">
      <c r="E125" s="51"/>
      <c r="F125" s="51"/>
      <c r="G125" s="51"/>
    </row>
    <row r="126" spans="5:7" ht="12.75">
      <c r="E126" s="51"/>
      <c r="F126" s="51"/>
      <c r="G126" s="51"/>
    </row>
    <row r="127" spans="5:7" ht="12.75">
      <c r="E127" s="51"/>
      <c r="F127" s="51"/>
      <c r="G127" s="51"/>
    </row>
    <row r="128" spans="5:7" ht="12.75">
      <c r="E128" s="51"/>
      <c r="F128" s="51"/>
      <c r="G128" s="51"/>
    </row>
    <row r="129" spans="5:7" ht="12.75">
      <c r="E129" s="51"/>
      <c r="F129" s="51"/>
      <c r="G129" s="51"/>
    </row>
    <row r="130" spans="5:7" ht="12.75">
      <c r="E130" s="51"/>
      <c r="F130" s="51"/>
      <c r="G130" s="51"/>
    </row>
    <row r="131" spans="5:7" ht="12.75">
      <c r="E131" s="51"/>
      <c r="F131" s="51"/>
      <c r="G131" s="51"/>
    </row>
    <row r="132" spans="5:7" ht="12.75">
      <c r="E132" s="51"/>
      <c r="F132" s="51"/>
      <c r="G132" s="51"/>
    </row>
    <row r="133" spans="5:7" ht="12.75">
      <c r="E133" s="51"/>
      <c r="F133" s="51"/>
      <c r="G133" s="51"/>
    </row>
    <row r="134" spans="5:7" ht="12.75">
      <c r="E134" s="51"/>
      <c r="F134" s="51"/>
      <c r="G134" s="51"/>
    </row>
    <row r="135" spans="5:7" ht="12.75">
      <c r="E135" s="51"/>
      <c r="F135" s="51"/>
      <c r="G135" s="51"/>
    </row>
    <row r="136" spans="5:7" ht="12.75">
      <c r="E136" s="51"/>
      <c r="F136" s="51"/>
      <c r="G136" s="51"/>
    </row>
    <row r="137" spans="5:7" ht="12.75">
      <c r="E137" s="51"/>
      <c r="F137" s="51"/>
      <c r="G137" s="51"/>
    </row>
    <row r="138" spans="5:7" ht="12.75">
      <c r="E138" s="51"/>
      <c r="F138" s="51"/>
      <c r="G138" s="51"/>
    </row>
    <row r="139" spans="5:7" ht="12.75">
      <c r="E139" s="51"/>
      <c r="F139" s="51"/>
      <c r="G139" s="51"/>
    </row>
    <row r="140" spans="5:7" ht="12.75">
      <c r="E140" s="51"/>
      <c r="F140" s="51"/>
      <c r="G140" s="51"/>
    </row>
    <row r="141" spans="5:7" ht="12.75">
      <c r="E141" s="51"/>
      <c r="F141" s="51"/>
      <c r="G141" s="51"/>
    </row>
    <row r="142" spans="5:7" ht="12.75">
      <c r="E142" s="51"/>
      <c r="F142" s="51"/>
      <c r="G142" s="51"/>
    </row>
    <row r="143" spans="5:7" ht="12.75">
      <c r="E143" s="51"/>
      <c r="F143" s="51"/>
      <c r="G143" s="51"/>
    </row>
    <row r="144" spans="5:7" ht="12.75">
      <c r="E144" s="51"/>
      <c r="F144" s="51"/>
      <c r="G144" s="51"/>
    </row>
    <row r="145" spans="5:7" ht="12.75">
      <c r="E145" s="51"/>
      <c r="F145" s="51"/>
      <c r="G145" s="51"/>
    </row>
    <row r="146" spans="5:7" ht="12.75">
      <c r="E146" s="51"/>
      <c r="F146" s="51"/>
      <c r="G146" s="51"/>
    </row>
    <row r="147" spans="5:7" ht="12.75">
      <c r="E147" s="51"/>
      <c r="F147" s="51"/>
      <c r="G147" s="51"/>
    </row>
    <row r="148" spans="5:7" ht="12.75">
      <c r="E148" s="51"/>
      <c r="F148" s="51"/>
      <c r="G148" s="51"/>
    </row>
    <row r="149" spans="5:7" ht="12.75">
      <c r="E149" s="51"/>
      <c r="F149" s="51"/>
      <c r="G149" s="51"/>
    </row>
    <row r="150" spans="5:7" ht="12.75">
      <c r="E150" s="51"/>
      <c r="F150" s="51"/>
      <c r="G150" s="51"/>
    </row>
    <row r="151" spans="5:7" ht="12.75">
      <c r="E151" s="51"/>
      <c r="F151" s="51"/>
      <c r="G151" s="51"/>
    </row>
    <row r="152" spans="5:7" ht="12.75">
      <c r="E152" s="51"/>
      <c r="F152" s="51"/>
      <c r="G152" s="51"/>
    </row>
    <row r="153" spans="5:7" ht="12.75">
      <c r="E153" s="51"/>
      <c r="F153" s="51"/>
      <c r="G153" s="51"/>
    </row>
    <row r="154" spans="5:7" ht="12.75">
      <c r="E154" s="51"/>
      <c r="F154" s="51"/>
      <c r="G154" s="51"/>
    </row>
    <row r="155" spans="5:7" ht="12.75">
      <c r="E155" s="51"/>
      <c r="F155" s="51"/>
      <c r="G155" s="51"/>
    </row>
    <row r="156" spans="5:7" ht="12.75">
      <c r="E156" s="51"/>
      <c r="F156" s="51"/>
      <c r="G156" s="51"/>
    </row>
    <row r="157" spans="5:7" ht="12.75">
      <c r="E157" s="51"/>
      <c r="F157" s="51"/>
      <c r="G157" s="51"/>
    </row>
    <row r="158" spans="5:7" ht="12.75">
      <c r="E158" s="51"/>
      <c r="F158" s="51"/>
      <c r="G158" s="51"/>
    </row>
    <row r="159" spans="5:7" ht="12.75">
      <c r="E159" s="51"/>
      <c r="F159" s="51"/>
      <c r="G159" s="51"/>
    </row>
    <row r="160" spans="5:7" ht="12.75">
      <c r="E160" s="51"/>
      <c r="F160" s="51"/>
      <c r="G160" s="51"/>
    </row>
    <row r="161" spans="5:7" ht="12.75">
      <c r="E161" s="51"/>
      <c r="F161" s="51"/>
      <c r="G161" s="51"/>
    </row>
    <row r="162" spans="5:7" ht="12.75">
      <c r="E162" s="51"/>
      <c r="F162" s="51"/>
      <c r="G162" s="51"/>
    </row>
    <row r="163" spans="5:7" ht="12.75">
      <c r="E163" s="51"/>
      <c r="F163" s="51"/>
      <c r="G163" s="51"/>
    </row>
    <row r="164" spans="5:7" ht="12.75">
      <c r="E164" s="51"/>
      <c r="F164" s="51"/>
      <c r="G164" s="51"/>
    </row>
    <row r="165" spans="5:7" ht="12.75">
      <c r="E165" s="51"/>
      <c r="F165" s="51"/>
      <c r="G165" s="51"/>
    </row>
    <row r="166" spans="5:7" ht="12.75">
      <c r="E166" s="51"/>
      <c r="F166" s="51"/>
      <c r="G166" s="51"/>
    </row>
    <row r="167" spans="5:7" ht="12.75">
      <c r="E167" s="51"/>
      <c r="F167" s="51"/>
      <c r="G167" s="51"/>
    </row>
    <row r="168" spans="5:7" ht="12.75">
      <c r="E168" s="51"/>
      <c r="F168" s="51"/>
      <c r="G168" s="51"/>
    </row>
    <row r="169" spans="5:7" ht="12.75">
      <c r="E169" s="51"/>
      <c r="F169" s="51"/>
      <c r="G169" s="51"/>
    </row>
    <row r="170" spans="5:7" ht="12.75">
      <c r="E170" s="51"/>
      <c r="F170" s="51"/>
      <c r="G170" s="51"/>
    </row>
    <row r="171" spans="5:7" ht="12.75">
      <c r="E171" s="51"/>
      <c r="F171" s="51"/>
      <c r="G171" s="51"/>
    </row>
    <row r="172" spans="5:7" ht="12.75">
      <c r="E172" s="51"/>
      <c r="F172" s="51"/>
      <c r="G172" s="51"/>
    </row>
    <row r="173" spans="5:7" ht="12.75">
      <c r="E173" s="51"/>
      <c r="F173" s="51"/>
      <c r="G173" s="51"/>
    </row>
    <row r="174" spans="5:7" ht="12.75">
      <c r="E174" s="51"/>
      <c r="F174" s="51"/>
      <c r="G174" s="51"/>
    </row>
    <row r="175" spans="5:7" ht="12.75">
      <c r="E175" s="51"/>
      <c r="F175" s="51"/>
      <c r="G175" s="51"/>
    </row>
    <row r="176" spans="5:7" ht="12.75">
      <c r="E176" s="51"/>
      <c r="F176" s="51"/>
      <c r="G176" s="51"/>
    </row>
    <row r="177" spans="5:7" ht="12.75">
      <c r="E177" s="51"/>
      <c r="F177" s="51"/>
      <c r="G177" s="51"/>
    </row>
    <row r="178" spans="5:7" ht="12.75">
      <c r="E178" s="51"/>
      <c r="F178" s="51"/>
      <c r="G178" s="51"/>
    </row>
    <row r="179" spans="5:7" ht="12.75">
      <c r="E179" s="51"/>
      <c r="F179" s="51"/>
      <c r="G179" s="51"/>
    </row>
    <row r="180" spans="5:7" ht="12.75">
      <c r="E180" s="51"/>
      <c r="F180" s="51"/>
      <c r="G180" s="51"/>
    </row>
    <row r="181" spans="5:7" ht="12.75">
      <c r="E181" s="51"/>
      <c r="F181" s="51"/>
      <c r="G181" s="51"/>
    </row>
    <row r="182" spans="5:7" ht="12.75">
      <c r="E182" s="51"/>
      <c r="F182" s="51"/>
      <c r="G182" s="51"/>
    </row>
    <row r="183" spans="5:7" ht="12.75">
      <c r="E183" s="51"/>
      <c r="F183" s="51"/>
      <c r="G183" s="51"/>
    </row>
    <row r="184" spans="5:7" ht="12.75">
      <c r="E184" s="51"/>
      <c r="F184" s="51"/>
      <c r="G184" s="51"/>
    </row>
    <row r="185" spans="5:7" ht="12.75">
      <c r="E185" s="51"/>
      <c r="F185" s="51"/>
      <c r="G185" s="51"/>
    </row>
    <row r="186" spans="5:7" ht="12.75">
      <c r="E186" s="51"/>
      <c r="F186" s="51"/>
      <c r="G186" s="51"/>
    </row>
    <row r="187" spans="5:7" ht="12.75">
      <c r="E187" s="51"/>
      <c r="F187" s="51"/>
      <c r="G187" s="51"/>
    </row>
    <row r="188" spans="5:7" ht="12.75">
      <c r="E188" s="51"/>
      <c r="F188" s="51"/>
      <c r="G188" s="51"/>
    </row>
    <row r="189" spans="5:7" ht="12.75">
      <c r="E189" s="51"/>
      <c r="F189" s="51"/>
      <c r="G189" s="51"/>
    </row>
    <row r="190" spans="5:7" ht="12.75">
      <c r="E190" s="51"/>
      <c r="F190" s="51"/>
      <c r="G190" s="51"/>
    </row>
    <row r="191" spans="5:7" ht="12.75">
      <c r="E191" s="51"/>
      <c r="F191" s="51"/>
      <c r="G191" s="51"/>
    </row>
    <row r="192" spans="5:7" ht="12.75">
      <c r="E192" s="51"/>
      <c r="F192" s="51"/>
      <c r="G192" s="51"/>
    </row>
    <row r="193" spans="5:7" ht="12.75">
      <c r="E193" s="51"/>
      <c r="F193" s="51"/>
      <c r="G193" s="51"/>
    </row>
    <row r="194" spans="5:7" ht="12.75">
      <c r="E194" s="51"/>
      <c r="F194" s="51"/>
      <c r="G194" s="51"/>
    </row>
    <row r="195" spans="5:7" ht="12.75">
      <c r="E195" s="51"/>
      <c r="F195" s="51"/>
      <c r="G195" s="51"/>
    </row>
    <row r="196" spans="5:7" ht="12.75">
      <c r="E196" s="51"/>
      <c r="F196" s="51"/>
      <c r="G196" s="51"/>
    </row>
    <row r="197" spans="5:7" ht="12.75">
      <c r="E197" s="51"/>
      <c r="F197" s="51"/>
      <c r="G197" s="51"/>
    </row>
    <row r="198" spans="5:7" ht="12.75">
      <c r="E198" s="51"/>
      <c r="F198" s="51"/>
      <c r="G198" s="51"/>
    </row>
    <row r="199" spans="5:7" ht="12.75">
      <c r="E199" s="51"/>
      <c r="F199" s="51"/>
      <c r="G199" s="51"/>
    </row>
    <row r="200" spans="5:7" ht="12.75">
      <c r="E200" s="51"/>
      <c r="F200" s="51"/>
      <c r="G200" s="51"/>
    </row>
    <row r="201" spans="5:7" ht="12.75">
      <c r="E201" s="51"/>
      <c r="F201" s="51"/>
      <c r="G201" s="51"/>
    </row>
    <row r="202" spans="5:7" ht="12.75">
      <c r="E202" s="51"/>
      <c r="F202" s="51"/>
      <c r="G202" s="51"/>
    </row>
    <row r="203" spans="5:7" ht="12.75">
      <c r="E203" s="51"/>
      <c r="F203" s="51"/>
      <c r="G203" s="51"/>
    </row>
    <row r="204" spans="5:7" ht="12.75">
      <c r="E204" s="51"/>
      <c r="F204" s="51"/>
      <c r="G204" s="51"/>
    </row>
    <row r="205" spans="5:7" ht="12.75">
      <c r="E205" s="51"/>
      <c r="F205" s="51"/>
      <c r="G205" s="51"/>
    </row>
    <row r="206" spans="5:7" ht="12.75">
      <c r="E206" s="51"/>
      <c r="F206" s="51"/>
      <c r="G206" s="51"/>
    </row>
    <row r="207" spans="5:7" ht="12.75">
      <c r="E207" s="51"/>
      <c r="F207" s="51"/>
      <c r="G207" s="51"/>
    </row>
    <row r="208" spans="5:7" ht="12.75">
      <c r="E208" s="51"/>
      <c r="F208" s="51"/>
      <c r="G208" s="51"/>
    </row>
    <row r="209" spans="5:7" ht="12.75">
      <c r="E209" s="51"/>
      <c r="F209" s="51"/>
      <c r="G209" s="51"/>
    </row>
    <row r="210" spans="5:7" ht="12.75">
      <c r="E210" s="51"/>
      <c r="F210" s="51"/>
      <c r="G210" s="51"/>
    </row>
    <row r="211" spans="5:7" ht="12.75">
      <c r="E211" s="51"/>
      <c r="F211" s="51"/>
      <c r="G211" s="51"/>
    </row>
    <row r="212" spans="5:7" ht="12.75">
      <c r="E212" s="51"/>
      <c r="F212" s="51"/>
      <c r="G212" s="51"/>
    </row>
    <row r="213" spans="5:7" ht="12.75">
      <c r="E213" s="51"/>
      <c r="F213" s="51"/>
      <c r="G213" s="51"/>
    </row>
    <row r="214" spans="5:7" ht="12.75">
      <c r="E214" s="51"/>
      <c r="F214" s="51"/>
      <c r="G214" s="51"/>
    </row>
    <row r="215" spans="5:7" ht="12.75">
      <c r="E215" s="51"/>
      <c r="F215" s="51"/>
      <c r="G215" s="51"/>
    </row>
    <row r="216" spans="5:7" ht="12.75">
      <c r="E216" s="51"/>
      <c r="F216" s="51"/>
      <c r="G216" s="51"/>
    </row>
    <row r="217" spans="5:7" ht="12.75">
      <c r="E217" s="51"/>
      <c r="F217" s="51"/>
      <c r="G217" s="51"/>
    </row>
    <row r="218" spans="5:7" ht="12.75">
      <c r="E218" s="51"/>
      <c r="F218" s="51"/>
      <c r="G218" s="51"/>
    </row>
    <row r="219" spans="5:7" ht="12.75">
      <c r="E219" s="51"/>
      <c r="F219" s="51"/>
      <c r="G219" s="51"/>
    </row>
    <row r="220" spans="5:7" ht="12.75">
      <c r="E220" s="51"/>
      <c r="F220" s="51"/>
      <c r="G220" s="51"/>
    </row>
    <row r="221" spans="5:7" ht="12.75">
      <c r="E221" s="51"/>
      <c r="F221" s="51"/>
      <c r="G221" s="51"/>
    </row>
    <row r="222" spans="5:7" ht="12.75">
      <c r="E222" s="51"/>
      <c r="F222" s="51"/>
      <c r="G222" s="51"/>
    </row>
    <row r="223" spans="5:7" ht="12.75">
      <c r="E223" s="51"/>
      <c r="F223" s="51"/>
      <c r="G223" s="51"/>
    </row>
    <row r="224" spans="5:7" ht="12.75">
      <c r="E224" s="51"/>
      <c r="F224" s="51"/>
      <c r="G224" s="51"/>
    </row>
    <row r="225" spans="5:7" ht="12.75">
      <c r="E225" s="51"/>
      <c r="F225" s="51"/>
      <c r="G225" s="51"/>
    </row>
    <row r="226" spans="5:7" ht="12.75">
      <c r="E226" s="51"/>
      <c r="F226" s="51"/>
      <c r="G226" s="51"/>
    </row>
    <row r="227" spans="5:7" ht="12.75">
      <c r="E227" s="51"/>
      <c r="F227" s="51"/>
      <c r="G227" s="51"/>
    </row>
    <row r="228" spans="5:7" ht="12.75">
      <c r="E228" s="51"/>
      <c r="F228" s="51"/>
      <c r="G228" s="51"/>
    </row>
    <row r="229" spans="5:7" ht="12.75">
      <c r="E229" s="51"/>
      <c r="F229" s="51"/>
      <c r="G229" s="51"/>
    </row>
    <row r="230" spans="5:7" ht="12.75">
      <c r="E230" s="51"/>
      <c r="F230" s="51"/>
      <c r="G230" s="51"/>
    </row>
    <row r="231" spans="5:7" ht="12.75">
      <c r="E231" s="51"/>
      <c r="F231" s="51"/>
      <c r="G231" s="51"/>
    </row>
    <row r="232" spans="5:7" ht="12.75">
      <c r="E232" s="51"/>
      <c r="F232" s="51"/>
      <c r="G232" s="51"/>
    </row>
    <row r="233" spans="5:7" ht="12.75">
      <c r="E233" s="51"/>
      <c r="F233" s="51"/>
      <c r="G233" s="51"/>
    </row>
    <row r="234" spans="5:7" ht="12.75">
      <c r="E234" s="51"/>
      <c r="F234" s="51"/>
      <c r="G234" s="51"/>
    </row>
    <row r="235" spans="5:7" ht="12.75">
      <c r="E235" s="51"/>
      <c r="F235" s="51"/>
      <c r="G235" s="51"/>
    </row>
    <row r="236" spans="5:7" ht="12.75">
      <c r="E236" s="51"/>
      <c r="F236" s="51"/>
      <c r="G236" s="51"/>
    </row>
    <row r="237" spans="5:7" ht="12.75">
      <c r="E237" s="51"/>
      <c r="F237" s="51"/>
      <c r="G237" s="51"/>
    </row>
    <row r="238" spans="5:7" ht="12.75">
      <c r="E238" s="51"/>
      <c r="F238" s="51"/>
      <c r="G238" s="51"/>
    </row>
    <row r="239" spans="5:7" ht="12.75">
      <c r="E239" s="51"/>
      <c r="F239" s="51"/>
      <c r="G239" s="51"/>
    </row>
    <row r="240" spans="5:7" ht="12.75">
      <c r="E240" s="51"/>
      <c r="F240" s="51"/>
      <c r="G240" s="51"/>
    </row>
    <row r="241" spans="5:7" ht="12.75">
      <c r="E241" s="51"/>
      <c r="F241" s="51"/>
      <c r="G241" s="51"/>
    </row>
    <row r="242" spans="5:7" ht="12.75">
      <c r="E242" s="51"/>
      <c r="F242" s="51"/>
      <c r="G242" s="51"/>
    </row>
    <row r="243" spans="5:7" ht="12.75">
      <c r="E243" s="51"/>
      <c r="F243" s="51"/>
      <c r="G243" s="51"/>
    </row>
    <row r="244" spans="5:7" ht="12.75">
      <c r="E244" s="51"/>
      <c r="F244" s="51"/>
      <c r="G244" s="51"/>
    </row>
    <row r="245" spans="5:7" ht="12.75">
      <c r="E245" s="51"/>
      <c r="F245" s="51"/>
      <c r="G245" s="51"/>
    </row>
    <row r="246" spans="5:7" ht="12.75">
      <c r="E246" s="51"/>
      <c r="F246" s="51"/>
      <c r="G246" s="51"/>
    </row>
    <row r="247" spans="5:7" ht="12.75">
      <c r="E247" s="51"/>
      <c r="F247" s="51"/>
      <c r="G247" s="51"/>
    </row>
    <row r="248" spans="5:7" ht="12.75">
      <c r="E248" s="51"/>
      <c r="F248" s="51"/>
      <c r="G248" s="51"/>
    </row>
    <row r="249" spans="5:7" ht="12.75">
      <c r="E249" s="51"/>
      <c r="F249" s="51"/>
      <c r="G249" s="51"/>
    </row>
    <row r="250" spans="5:7" ht="12.75">
      <c r="E250" s="51"/>
      <c r="F250" s="51"/>
      <c r="G250" s="51"/>
    </row>
    <row r="251" spans="5:7" ht="12.75">
      <c r="E251" s="51"/>
      <c r="F251" s="51"/>
      <c r="G251" s="51"/>
    </row>
    <row r="252" spans="5:7" ht="12.75">
      <c r="E252" s="51"/>
      <c r="F252" s="51"/>
      <c r="G252" s="51"/>
    </row>
    <row r="253" spans="5:7" ht="12.75">
      <c r="E253" s="51"/>
      <c r="F253" s="51"/>
      <c r="G253" s="51"/>
    </row>
    <row r="254" spans="5:7" ht="12.75">
      <c r="E254" s="51"/>
      <c r="F254" s="51"/>
      <c r="G254" s="51"/>
    </row>
    <row r="255" spans="5:7" ht="12.75">
      <c r="E255" s="51"/>
      <c r="F255" s="51"/>
      <c r="G255" s="51"/>
    </row>
    <row r="256" spans="5:7" ht="12.75">
      <c r="E256" s="51"/>
      <c r="F256" s="51"/>
      <c r="G256" s="51"/>
    </row>
    <row r="257" spans="5:7" ht="12.75">
      <c r="E257" s="51"/>
      <c r="F257" s="51"/>
      <c r="G257" s="51"/>
    </row>
    <row r="258" spans="5:7" ht="12.75">
      <c r="E258" s="51"/>
      <c r="F258" s="51"/>
      <c r="G258" s="51"/>
    </row>
    <row r="259" spans="5:7" ht="12.75">
      <c r="E259" s="51"/>
      <c r="F259" s="51"/>
      <c r="G259" s="51"/>
    </row>
    <row r="260" spans="5:7" ht="12.75">
      <c r="E260" s="51"/>
      <c r="F260" s="51"/>
      <c r="G260" s="51"/>
    </row>
    <row r="261" spans="5:7" ht="12.75">
      <c r="E261" s="51"/>
      <c r="F261" s="51"/>
      <c r="G261" s="51"/>
    </row>
    <row r="262" spans="5:7" ht="12.75">
      <c r="E262" s="51"/>
      <c r="F262" s="51"/>
      <c r="G262" s="51"/>
    </row>
    <row r="263" spans="5:7" ht="12.75">
      <c r="E263" s="51"/>
      <c r="F263" s="51"/>
      <c r="G263" s="51"/>
    </row>
    <row r="264" spans="5:7" ht="12.75">
      <c r="E264" s="51"/>
      <c r="F264" s="51"/>
      <c r="G264" s="51"/>
    </row>
    <row r="265" spans="5:7" ht="12.75">
      <c r="E265" s="51"/>
      <c r="F265" s="51"/>
      <c r="G265" s="51"/>
    </row>
    <row r="266" spans="5:7" ht="12.75">
      <c r="E266" s="51"/>
      <c r="F266" s="51"/>
      <c r="G266" s="51"/>
    </row>
    <row r="267" spans="5:7" ht="12.75">
      <c r="E267" s="51"/>
      <c r="F267" s="51"/>
      <c r="G267" s="51"/>
    </row>
    <row r="268" spans="5:7" ht="12.75">
      <c r="E268" s="51"/>
      <c r="F268" s="51"/>
      <c r="G268" s="51"/>
    </row>
    <row r="269" spans="5:7" ht="12.75">
      <c r="E269" s="51"/>
      <c r="F269" s="51"/>
      <c r="G269" s="51"/>
    </row>
    <row r="270" spans="5:7" ht="12.75">
      <c r="E270" s="51"/>
      <c r="F270" s="51"/>
      <c r="G270" s="51"/>
    </row>
    <row r="271" spans="5:7" ht="12.75">
      <c r="E271" s="51"/>
      <c r="F271" s="51"/>
      <c r="G271" s="51"/>
    </row>
    <row r="272" spans="5:7" ht="12.75">
      <c r="E272" s="51"/>
      <c r="F272" s="51"/>
      <c r="G272" s="51"/>
    </row>
    <row r="273" spans="5:7" ht="12.75">
      <c r="E273" s="51"/>
      <c r="F273" s="51"/>
      <c r="G273" s="51"/>
    </row>
    <row r="274" spans="5:7" ht="12.75">
      <c r="E274" s="51"/>
      <c r="F274" s="51"/>
      <c r="G274" s="51"/>
    </row>
    <row r="275" spans="5:7" ht="12.75">
      <c r="E275" s="51"/>
      <c r="F275" s="51"/>
      <c r="G275" s="51"/>
    </row>
    <row r="276" spans="5:7" ht="12.75">
      <c r="E276" s="51"/>
      <c r="F276" s="51"/>
      <c r="G276" s="51"/>
    </row>
    <row r="277" spans="5:7" ht="12.75">
      <c r="E277" s="51"/>
      <c r="F277" s="51"/>
      <c r="G277" s="51"/>
    </row>
    <row r="278" spans="5:7" ht="12.75">
      <c r="E278" s="51"/>
      <c r="F278" s="51"/>
      <c r="G278" s="51"/>
    </row>
  </sheetData>
  <mergeCells count="6">
    <mergeCell ref="F5:G5"/>
    <mergeCell ref="B5:B6"/>
    <mergeCell ref="A5:A6"/>
    <mergeCell ref="A1:G1"/>
    <mergeCell ref="A3:G3"/>
    <mergeCell ref="A2:F2"/>
  </mergeCells>
  <printOptions horizontalCentered="1"/>
  <pageMargins left="0.7874015748031497" right="0.7874015748031497" top="0.5905511811023623" bottom="0.984251968503937" header="0" footer="0"/>
  <pageSetup horizontalDpi="360" verticalDpi="360" orientation="portrait" paperSize="9" scale="60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AO278"/>
  <sheetViews>
    <sheetView view="pageBreakPreview" zoomScale="75" zoomScaleNormal="75" zoomScaleSheetLayoutView="75" workbookViewId="0" topLeftCell="A13">
      <selection activeCell="J30" sqref="J30"/>
    </sheetView>
  </sheetViews>
  <sheetFormatPr defaultColWidth="11.421875" defaultRowHeight="12.75"/>
  <cols>
    <col min="1" max="1" width="34.7109375" style="37" customWidth="1"/>
    <col min="2" max="9" width="10.7109375" style="37" customWidth="1"/>
    <col min="10" max="10" width="10.421875" style="37" customWidth="1"/>
    <col min="11" max="41" width="8.7109375" style="37" customWidth="1"/>
    <col min="42" max="16384" width="11.421875" style="37" customWidth="1"/>
  </cols>
  <sheetData>
    <row r="1" spans="1:10" s="52" customFormat="1" ht="18" customHeight="1">
      <c r="A1" s="846" t="s">
        <v>533</v>
      </c>
      <c r="B1" s="846"/>
      <c r="C1" s="846"/>
      <c r="D1" s="846"/>
      <c r="E1" s="846"/>
      <c r="F1" s="846"/>
      <c r="G1" s="846"/>
      <c r="H1" s="846"/>
      <c r="I1" s="846"/>
      <c r="J1" s="846"/>
    </row>
    <row r="2" spans="1:3" s="52" customFormat="1" ht="12.75" customHeight="1">
      <c r="A2" s="845"/>
      <c r="B2" s="845"/>
      <c r="C2" s="845"/>
    </row>
    <row r="3" spans="1:11" ht="15">
      <c r="A3" s="824" t="s">
        <v>640</v>
      </c>
      <c r="B3" s="824"/>
      <c r="C3" s="824"/>
      <c r="D3" s="824"/>
      <c r="E3" s="824"/>
      <c r="F3" s="824"/>
      <c r="G3" s="824"/>
      <c r="H3" s="824"/>
      <c r="I3" s="824"/>
      <c r="J3" s="824"/>
      <c r="K3" s="445"/>
    </row>
    <row r="4" spans="1:9" ht="13.5" thickBot="1">
      <c r="A4" s="204"/>
      <c r="B4" s="173"/>
      <c r="C4" s="173"/>
      <c r="D4" s="173"/>
      <c r="E4" s="204"/>
      <c r="F4" s="204"/>
      <c r="G4" s="204"/>
      <c r="H4" s="204"/>
      <c r="I4" s="204"/>
    </row>
    <row r="5" spans="1:41" ht="24.75" customHeight="1" thickBot="1">
      <c r="A5" s="674" t="s">
        <v>538</v>
      </c>
      <c r="B5" s="454">
        <v>2004</v>
      </c>
      <c r="C5" s="454">
        <v>2005</v>
      </c>
      <c r="D5" s="454">
        <v>2006</v>
      </c>
      <c r="E5" s="454">
        <v>2007</v>
      </c>
      <c r="F5" s="454">
        <v>2008</v>
      </c>
      <c r="G5" s="454">
        <v>2009</v>
      </c>
      <c r="H5" s="455">
        <v>2010</v>
      </c>
      <c r="I5" s="455">
        <v>2011</v>
      </c>
      <c r="J5" s="455">
        <v>2012</v>
      </c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</row>
    <row r="6" spans="1:10" s="36" customFormat="1" ht="12.75">
      <c r="A6" s="205" t="s">
        <v>168</v>
      </c>
      <c r="B6" s="177">
        <v>10756.647797373666</v>
      </c>
      <c r="C6" s="177">
        <v>11626.322390357293</v>
      </c>
      <c r="D6" s="177">
        <v>12467</v>
      </c>
      <c r="E6" s="177">
        <v>13259.06147881074</v>
      </c>
      <c r="F6" s="177">
        <v>13126</v>
      </c>
      <c r="G6" s="177">
        <v>12509</v>
      </c>
      <c r="H6" s="177">
        <v>12153.632034291539</v>
      </c>
      <c r="I6" s="206">
        <v>11865.637664028283</v>
      </c>
      <c r="J6" s="206">
        <v>11573</v>
      </c>
    </row>
    <row r="7" spans="1:10" ht="13.5" customHeight="1">
      <c r="A7" s="190"/>
      <c r="B7" s="180"/>
      <c r="C7" s="180"/>
      <c r="D7" s="180"/>
      <c r="E7" s="180"/>
      <c r="F7" s="180"/>
      <c r="G7" s="180"/>
      <c r="H7" s="180"/>
      <c r="I7" s="207"/>
      <c r="J7" s="207"/>
    </row>
    <row r="8" spans="1:10" s="36" customFormat="1" ht="12.75">
      <c r="A8" s="200" t="s">
        <v>193</v>
      </c>
      <c r="B8" s="180">
        <v>7467.9132810204665</v>
      </c>
      <c r="C8" s="180">
        <v>8139.406110520335</v>
      </c>
      <c r="D8" s="180">
        <v>8434</v>
      </c>
      <c r="E8" s="180">
        <v>9044.585131159123</v>
      </c>
      <c r="F8" s="180">
        <v>9025</v>
      </c>
      <c r="G8" s="180">
        <v>8796.959210527</v>
      </c>
      <c r="H8" s="180">
        <v>8669.215531192158</v>
      </c>
      <c r="I8" s="207">
        <v>8683.529822948802</v>
      </c>
      <c r="J8" s="207">
        <v>8482.856091170244</v>
      </c>
    </row>
    <row r="9" spans="1:10" ht="12.75">
      <c r="A9" s="200" t="s">
        <v>215</v>
      </c>
      <c r="B9" s="180">
        <v>5674.500620176941</v>
      </c>
      <c r="C9" s="180">
        <v>6168.562336407764</v>
      </c>
      <c r="D9" s="180">
        <v>6373</v>
      </c>
      <c r="E9" s="180">
        <v>6933.038762837983</v>
      </c>
      <c r="F9" s="180">
        <v>6963</v>
      </c>
      <c r="G9" s="180">
        <v>6745.4505514264665</v>
      </c>
      <c r="H9" s="180">
        <v>6666.367908096733</v>
      </c>
      <c r="I9" s="207">
        <v>6751.7088775993425</v>
      </c>
      <c r="J9" s="207">
        <v>6680.282401811123</v>
      </c>
    </row>
    <row r="10" spans="1:10" ht="12.75">
      <c r="A10" s="200" t="s">
        <v>264</v>
      </c>
      <c r="B10" s="180">
        <v>16369.44149079128</v>
      </c>
      <c r="C10" s="180">
        <v>17921.60617821847</v>
      </c>
      <c r="D10" s="180">
        <v>18663</v>
      </c>
      <c r="E10" s="180">
        <v>19525.15659930584</v>
      </c>
      <c r="F10" s="180">
        <v>19257</v>
      </c>
      <c r="G10" s="180">
        <v>18979.536037537488</v>
      </c>
      <c r="H10" s="180">
        <v>18610.265355425476</v>
      </c>
      <c r="I10" s="207">
        <v>18272.04172358754</v>
      </c>
      <c r="J10" s="207">
        <v>17429.854680147448</v>
      </c>
    </row>
    <row r="11" spans="1:10" ht="12.75">
      <c r="A11" s="200"/>
      <c r="B11" s="180"/>
      <c r="C11" s="180"/>
      <c r="D11" s="180"/>
      <c r="E11" s="180"/>
      <c r="F11" s="180"/>
      <c r="G11" s="180"/>
      <c r="H11" s="180"/>
      <c r="I11" s="207"/>
      <c r="J11" s="207"/>
    </row>
    <row r="12" spans="1:10" s="36" customFormat="1" ht="12.75">
      <c r="A12" s="200" t="s">
        <v>265</v>
      </c>
      <c r="B12" s="180">
        <v>33963.4954980225</v>
      </c>
      <c r="C12" s="180">
        <v>35929.07763472449</v>
      </c>
      <c r="D12" s="180">
        <v>39078</v>
      </c>
      <c r="E12" s="180">
        <v>40443.02142808744</v>
      </c>
      <c r="F12" s="180">
        <v>39972</v>
      </c>
      <c r="G12" s="180">
        <v>38313.76636616084</v>
      </c>
      <c r="H12" s="180">
        <v>38227.27380336137</v>
      </c>
      <c r="I12" s="207">
        <v>37666.69166425269</v>
      </c>
      <c r="J12" s="207">
        <v>36638.88989687909</v>
      </c>
    </row>
    <row r="13" spans="1:10" ht="12.75">
      <c r="A13" s="200"/>
      <c r="B13" s="180"/>
      <c r="C13" s="180"/>
      <c r="D13" s="180"/>
      <c r="E13" s="180"/>
      <c r="F13" s="180"/>
      <c r="G13" s="180"/>
      <c r="H13" s="403"/>
      <c r="I13" s="208"/>
      <c r="J13" s="208"/>
    </row>
    <row r="14" spans="1:10" s="36" customFormat="1" ht="15" customHeight="1">
      <c r="A14" s="200" t="s">
        <v>266</v>
      </c>
      <c r="B14" s="180">
        <v>110126.55061642561</v>
      </c>
      <c r="C14" s="180">
        <v>147928.28147758695</v>
      </c>
      <c r="D14" s="180">
        <v>209053</v>
      </c>
      <c r="E14" s="180">
        <v>211081.4117647441</v>
      </c>
      <c r="F14" s="180">
        <v>208877</v>
      </c>
      <c r="G14" s="180">
        <v>178026</v>
      </c>
      <c r="H14" s="180">
        <v>170903.4608582388</v>
      </c>
      <c r="I14" s="207">
        <v>133549.0584232322</v>
      </c>
      <c r="J14" s="207">
        <v>145842</v>
      </c>
    </row>
    <row r="15" spans="1:10" ht="12.75">
      <c r="A15" s="200"/>
      <c r="B15" s="180"/>
      <c r="C15" s="180"/>
      <c r="D15" s="180"/>
      <c r="E15" s="180"/>
      <c r="F15" s="180"/>
      <c r="G15" s="180"/>
      <c r="H15" s="403"/>
      <c r="I15" s="208"/>
      <c r="J15" s="208"/>
    </row>
    <row r="16" spans="1:10" s="36" customFormat="1" ht="12.75">
      <c r="A16" s="200" t="s">
        <v>267</v>
      </c>
      <c r="B16" s="180">
        <v>61286.583009543145</v>
      </c>
      <c r="C16" s="180">
        <v>67394.35489093565</v>
      </c>
      <c r="D16" s="180">
        <v>70470</v>
      </c>
      <c r="E16" s="180">
        <v>71436.48981328131</v>
      </c>
      <c r="F16" s="180">
        <v>61279</v>
      </c>
      <c r="G16" s="180">
        <v>53318</v>
      </c>
      <c r="H16" s="180">
        <v>51954.335003860935</v>
      </c>
      <c r="I16" s="207">
        <v>46047.71006258718</v>
      </c>
      <c r="J16" s="207">
        <v>45516</v>
      </c>
    </row>
    <row r="17" spans="1:10" ht="12.75">
      <c r="A17" s="200"/>
      <c r="B17" s="180"/>
      <c r="C17" s="180"/>
      <c r="D17" s="180"/>
      <c r="E17" s="180"/>
      <c r="F17" s="180"/>
      <c r="G17" s="180"/>
      <c r="H17" s="180"/>
      <c r="I17" s="207"/>
      <c r="J17" s="207"/>
    </row>
    <row r="18" spans="1:10" s="36" customFormat="1" ht="12.75">
      <c r="A18" s="200" t="s">
        <v>268</v>
      </c>
      <c r="B18" s="180">
        <v>14406.899235343099</v>
      </c>
      <c r="C18" s="180">
        <v>15631.057800795164</v>
      </c>
      <c r="D18" s="180">
        <v>17108</v>
      </c>
      <c r="E18" s="180">
        <v>17968</v>
      </c>
      <c r="F18" s="180">
        <v>18149</v>
      </c>
      <c r="G18" s="180">
        <v>17267</v>
      </c>
      <c r="H18" s="180">
        <v>16530.81152167346</v>
      </c>
      <c r="I18" s="207">
        <v>16011.942172728059</v>
      </c>
      <c r="J18" s="207">
        <v>15732</v>
      </c>
    </row>
    <row r="19" spans="1:10" ht="12.75">
      <c r="A19" s="200"/>
      <c r="B19" s="180"/>
      <c r="C19" s="180"/>
      <c r="D19" s="180"/>
      <c r="E19" s="180"/>
      <c r="F19" s="180"/>
      <c r="G19" s="180"/>
      <c r="H19" s="180"/>
      <c r="I19" s="207"/>
      <c r="J19" s="207"/>
    </row>
    <row r="20" spans="1:10" s="36" customFormat="1" ht="12.75">
      <c r="A20" s="200" t="s">
        <v>194</v>
      </c>
      <c r="B20" s="180">
        <v>13870.001447828883</v>
      </c>
      <c r="C20" s="180">
        <v>14386.756753450927</v>
      </c>
      <c r="D20" s="180">
        <v>15126</v>
      </c>
      <c r="E20" s="180">
        <v>15919</v>
      </c>
      <c r="F20" s="180">
        <v>15802</v>
      </c>
      <c r="G20" s="180">
        <v>15361</v>
      </c>
      <c r="H20" s="180">
        <v>14383.541585543917</v>
      </c>
      <c r="I20" s="207">
        <v>13669.753422883508</v>
      </c>
      <c r="J20" s="207">
        <v>13541</v>
      </c>
    </row>
    <row r="21" spans="1:10" ht="12.75">
      <c r="A21" s="200"/>
      <c r="B21" s="180"/>
      <c r="C21" s="180"/>
      <c r="D21" s="180"/>
      <c r="E21" s="180"/>
      <c r="F21" s="180"/>
      <c r="G21" s="180"/>
      <c r="H21" s="180"/>
      <c r="I21" s="207"/>
      <c r="J21" s="207"/>
    </row>
    <row r="22" spans="1:10" s="36" customFormat="1" ht="12.75">
      <c r="A22" s="200" t="s">
        <v>195</v>
      </c>
      <c r="B22" s="180">
        <v>19313.203920521486</v>
      </c>
      <c r="C22" s="180">
        <v>20098.649325682825</v>
      </c>
      <c r="D22" s="180">
        <v>22706</v>
      </c>
      <c r="E22" s="180">
        <v>24546</v>
      </c>
      <c r="F22" s="180">
        <v>24678</v>
      </c>
      <c r="G22" s="180">
        <v>22963</v>
      </c>
      <c r="H22" s="180">
        <v>21906.698255635816</v>
      </c>
      <c r="I22" s="207">
        <v>21383.202090946947</v>
      </c>
      <c r="J22" s="207">
        <v>20249</v>
      </c>
    </row>
    <row r="23" spans="1:10" ht="12.75">
      <c r="A23" s="200"/>
      <c r="B23" s="180"/>
      <c r="C23" s="180"/>
      <c r="D23" s="180"/>
      <c r="E23" s="180"/>
      <c r="F23" s="180"/>
      <c r="G23" s="180"/>
      <c r="H23" s="180"/>
      <c r="I23" s="207"/>
      <c r="J23" s="207"/>
    </row>
    <row r="24" spans="1:10" s="36" customFormat="1" ht="12.75">
      <c r="A24" s="190" t="s">
        <v>173</v>
      </c>
      <c r="B24" s="187">
        <v>3804.493695105869</v>
      </c>
      <c r="C24" s="187">
        <v>3950.6348059493685</v>
      </c>
      <c r="D24" s="187">
        <v>4181</v>
      </c>
      <c r="E24" s="187">
        <v>4475</v>
      </c>
      <c r="F24" s="187">
        <v>4488</v>
      </c>
      <c r="G24" s="187">
        <v>4306</v>
      </c>
      <c r="H24" s="187">
        <v>4164.937350550712</v>
      </c>
      <c r="I24" s="209">
        <v>4391.854993885925</v>
      </c>
      <c r="J24" s="209">
        <v>4078</v>
      </c>
    </row>
    <row r="25" spans="1:10" ht="12.75">
      <c r="A25" s="190"/>
      <c r="B25" s="180"/>
      <c r="C25" s="180"/>
      <c r="D25" s="180"/>
      <c r="E25" s="180"/>
      <c r="F25" s="180"/>
      <c r="G25" s="180"/>
      <c r="H25" s="180"/>
      <c r="I25" s="207"/>
      <c r="J25" s="207"/>
    </row>
    <row r="26" spans="1:10" s="36" customFormat="1" ht="20.25" customHeight="1" thickBot="1">
      <c r="A26" s="451" t="s">
        <v>196</v>
      </c>
      <c r="B26" s="443">
        <v>9024.429574120371</v>
      </c>
      <c r="C26" s="443">
        <v>9713.826534522726</v>
      </c>
      <c r="D26" s="443">
        <v>10402</v>
      </c>
      <c r="E26" s="443">
        <v>11070</v>
      </c>
      <c r="F26" s="443">
        <v>10974</v>
      </c>
      <c r="G26" s="443">
        <v>10465</v>
      </c>
      <c r="H26" s="443">
        <v>10163.146451316827</v>
      </c>
      <c r="I26" s="452">
        <v>10003.449003159534</v>
      </c>
      <c r="J26" s="452">
        <v>9705</v>
      </c>
    </row>
    <row r="27" spans="1:4" ht="12.75">
      <c r="A27" s="38"/>
      <c r="B27" s="38"/>
      <c r="C27" s="38"/>
      <c r="D27" s="38"/>
    </row>
    <row r="28" spans="1:4" ht="12.75">
      <c r="A28" s="38"/>
      <c r="B28" s="38"/>
      <c r="C28" s="38"/>
      <c r="D28" s="38"/>
    </row>
    <row r="29" spans="1:4" ht="12.75">
      <c r="A29" s="38"/>
      <c r="B29" s="38"/>
      <c r="C29" s="38"/>
      <c r="D29" s="38"/>
    </row>
    <row r="31" spans="2:4" ht="12.75">
      <c r="B31" s="38"/>
      <c r="C31" s="38"/>
      <c r="D31" s="38"/>
    </row>
    <row r="32" spans="2:4" ht="12.75">
      <c r="B32" s="38"/>
      <c r="C32" s="38"/>
      <c r="D32" s="38"/>
    </row>
    <row r="33" spans="2:4" ht="12.75">
      <c r="B33" s="38"/>
      <c r="C33" s="38"/>
      <c r="D33" s="38"/>
    </row>
    <row r="34" spans="2:4" ht="12.75">
      <c r="B34" s="38"/>
      <c r="C34" s="38"/>
      <c r="D34" s="38"/>
    </row>
    <row r="35" spans="2:4" ht="12.75">
      <c r="B35" s="38"/>
      <c r="C35" s="38"/>
      <c r="D35" s="38"/>
    </row>
    <row r="36" spans="2:4" ht="12.75">
      <c r="B36" s="38"/>
      <c r="C36" s="38"/>
      <c r="D36" s="38"/>
    </row>
    <row r="37" spans="2:4" ht="12.75">
      <c r="B37" s="38"/>
      <c r="C37" s="38"/>
      <c r="D37" s="38"/>
    </row>
    <row r="38" spans="2:4" ht="12.75">
      <c r="B38" s="38"/>
      <c r="C38" s="38"/>
      <c r="D38" s="38"/>
    </row>
    <row r="39" spans="2:4" ht="12.75">
      <c r="B39" s="38"/>
      <c r="C39" s="38"/>
      <c r="D39" s="38"/>
    </row>
    <row r="40" spans="2:4" ht="12.75">
      <c r="B40" s="38"/>
      <c r="C40" s="38"/>
      <c r="D40" s="38"/>
    </row>
    <row r="41" spans="2:4" ht="12.75">
      <c r="B41" s="38"/>
      <c r="C41" s="38"/>
      <c r="D41" s="38"/>
    </row>
    <row r="42" spans="2:4" ht="12.75">
      <c r="B42" s="38"/>
      <c r="C42" s="38"/>
      <c r="D42" s="38"/>
    </row>
    <row r="43" spans="2:4" ht="12.75">
      <c r="B43" s="38"/>
      <c r="C43" s="38"/>
      <c r="D43" s="38"/>
    </row>
    <row r="44" spans="2:4" ht="12.75">
      <c r="B44" s="38"/>
      <c r="C44" s="38"/>
      <c r="D44" s="38"/>
    </row>
    <row r="45" spans="2:4" ht="12.75">
      <c r="B45" s="38"/>
      <c r="C45" s="38"/>
      <c r="D45" s="38"/>
    </row>
    <row r="46" spans="2:4" ht="12.75">
      <c r="B46" s="38"/>
      <c r="C46" s="38"/>
      <c r="D46" s="38"/>
    </row>
    <row r="47" spans="2:4" ht="12.75">
      <c r="B47" s="38"/>
      <c r="C47" s="38"/>
      <c r="D47" s="38"/>
    </row>
    <row r="48" spans="2:4" ht="12.75">
      <c r="B48" s="38"/>
      <c r="C48" s="38"/>
      <c r="D48" s="38"/>
    </row>
    <row r="49" spans="2:4" ht="12.75">
      <c r="B49" s="38"/>
      <c r="C49" s="38"/>
      <c r="D49" s="38"/>
    </row>
    <row r="50" spans="2:4" ht="12.75">
      <c r="B50" s="38"/>
      <c r="C50" s="38"/>
      <c r="D50" s="38"/>
    </row>
    <row r="51" spans="2:4" ht="12.75">
      <c r="B51" s="38"/>
      <c r="C51" s="38"/>
      <c r="D51" s="38"/>
    </row>
    <row r="52" spans="2:4" ht="12.75">
      <c r="B52" s="38"/>
      <c r="C52" s="38"/>
      <c r="D52" s="38"/>
    </row>
    <row r="53" spans="2:4" ht="12.75">
      <c r="B53" s="38"/>
      <c r="C53" s="38"/>
      <c r="D53" s="38"/>
    </row>
    <row r="54" spans="2:4" ht="12.75">
      <c r="B54" s="38"/>
      <c r="C54" s="38"/>
      <c r="D54" s="38"/>
    </row>
    <row r="55" spans="2:4" ht="12.75">
      <c r="B55" s="38"/>
      <c r="C55" s="38"/>
      <c r="D55" s="38"/>
    </row>
    <row r="56" spans="2:4" ht="12.75">
      <c r="B56" s="38"/>
      <c r="C56" s="38"/>
      <c r="D56" s="38"/>
    </row>
    <row r="57" spans="2:4" ht="12.75">
      <c r="B57" s="38"/>
      <c r="C57" s="38"/>
      <c r="D57" s="38"/>
    </row>
    <row r="58" spans="2:4" ht="12.75">
      <c r="B58" s="38"/>
      <c r="C58" s="38"/>
      <c r="D58" s="38"/>
    </row>
    <row r="59" spans="2:4" ht="12.75">
      <c r="B59" s="38"/>
      <c r="C59" s="38"/>
      <c r="D59" s="38"/>
    </row>
    <row r="60" spans="2:4" ht="12.75">
      <c r="B60" s="38"/>
      <c r="C60" s="38"/>
      <c r="D60" s="38"/>
    </row>
    <row r="61" spans="2:4" ht="12.75">
      <c r="B61" s="38"/>
      <c r="C61" s="38"/>
      <c r="D61" s="38"/>
    </row>
    <row r="62" spans="2:4" ht="12.75">
      <c r="B62" s="38"/>
      <c r="C62" s="38"/>
      <c r="D62" s="38"/>
    </row>
    <row r="63" spans="2:4" ht="12.75">
      <c r="B63" s="38"/>
      <c r="C63" s="38"/>
      <c r="D63" s="38"/>
    </row>
    <row r="64" spans="2:4" ht="12.75">
      <c r="B64" s="38"/>
      <c r="C64" s="38"/>
      <c r="D64" s="38"/>
    </row>
    <row r="65" spans="2:4" ht="12.75">
      <c r="B65" s="38"/>
      <c r="C65" s="38"/>
      <c r="D65" s="38"/>
    </row>
    <row r="66" spans="2:4" ht="12.75">
      <c r="B66" s="38"/>
      <c r="C66" s="38"/>
      <c r="D66" s="38"/>
    </row>
    <row r="67" spans="2:4" ht="12.75">
      <c r="B67" s="38"/>
      <c r="C67" s="38"/>
      <c r="D67" s="38"/>
    </row>
    <row r="68" spans="2:4" ht="12.75">
      <c r="B68" s="38"/>
      <c r="C68" s="38"/>
      <c r="D68" s="38"/>
    </row>
    <row r="69" spans="2:4" ht="12.75">
      <c r="B69" s="38"/>
      <c r="C69" s="38"/>
      <c r="D69" s="38"/>
    </row>
    <row r="70" spans="2:4" ht="12.75">
      <c r="B70" s="38"/>
      <c r="C70" s="38"/>
      <c r="D70" s="38"/>
    </row>
    <row r="71" spans="2:4" ht="12.75">
      <c r="B71" s="38"/>
      <c r="C71" s="38"/>
      <c r="D71" s="38"/>
    </row>
    <row r="72" spans="2:4" ht="12.75">
      <c r="B72" s="38"/>
      <c r="C72" s="38"/>
      <c r="D72" s="38"/>
    </row>
    <row r="73" spans="2:4" ht="12.75">
      <c r="B73" s="38"/>
      <c r="C73" s="38"/>
      <c r="D73" s="38"/>
    </row>
    <row r="74" spans="2:4" ht="12.75">
      <c r="B74" s="38"/>
      <c r="C74" s="38"/>
      <c r="D74" s="38"/>
    </row>
    <row r="75" spans="2:4" ht="12.75">
      <c r="B75" s="38"/>
      <c r="C75" s="38"/>
      <c r="D75" s="38"/>
    </row>
    <row r="76" spans="2:4" ht="12.75">
      <c r="B76" s="38"/>
      <c r="C76" s="38"/>
      <c r="D76" s="38"/>
    </row>
    <row r="77" spans="2:4" ht="12.75">
      <c r="B77" s="38"/>
      <c r="C77" s="38"/>
      <c r="D77" s="38"/>
    </row>
    <row r="78" spans="2:4" ht="12.75">
      <c r="B78" s="38"/>
      <c r="C78" s="38"/>
      <c r="D78" s="38"/>
    </row>
    <row r="79" spans="2:4" ht="12.75">
      <c r="B79" s="38"/>
      <c r="C79" s="38"/>
      <c r="D79" s="38"/>
    </row>
    <row r="80" spans="2:4" ht="12.75">
      <c r="B80" s="38"/>
      <c r="C80" s="38"/>
      <c r="D80" s="38"/>
    </row>
    <row r="81" spans="2:4" ht="12.75">
      <c r="B81" s="38"/>
      <c r="C81" s="38"/>
      <c r="D81" s="38"/>
    </row>
    <row r="82" spans="2:4" ht="12.75">
      <c r="B82" s="38"/>
      <c r="C82" s="38"/>
      <c r="D82" s="38"/>
    </row>
    <row r="83" spans="2:4" ht="12.75">
      <c r="B83" s="38"/>
      <c r="C83" s="38"/>
      <c r="D83" s="38"/>
    </row>
    <row r="84" spans="2:4" ht="12.75">
      <c r="B84" s="38"/>
      <c r="C84" s="38"/>
      <c r="D84" s="38"/>
    </row>
    <row r="85" spans="2:4" ht="12.75">
      <c r="B85" s="38"/>
      <c r="C85" s="38"/>
      <c r="D85" s="38"/>
    </row>
    <row r="86" spans="2:4" ht="12.75">
      <c r="B86" s="38"/>
      <c r="C86" s="38"/>
      <c r="D86" s="38"/>
    </row>
    <row r="87" spans="2:4" ht="12.75">
      <c r="B87" s="38"/>
      <c r="C87" s="38"/>
      <c r="D87" s="38"/>
    </row>
    <row r="88" spans="2:4" ht="12.75">
      <c r="B88" s="38"/>
      <c r="C88" s="38"/>
      <c r="D88" s="38"/>
    </row>
    <row r="89" spans="2:4" ht="12.75">
      <c r="B89" s="38"/>
      <c r="C89" s="38"/>
      <c r="D89" s="38"/>
    </row>
    <row r="90" spans="2:4" ht="12.75">
      <c r="B90" s="38"/>
      <c r="C90" s="38"/>
      <c r="D90" s="38"/>
    </row>
    <row r="91" spans="2:4" ht="12.75">
      <c r="B91" s="38"/>
      <c r="C91" s="38"/>
      <c r="D91" s="38"/>
    </row>
    <row r="92" spans="2:4" ht="12.75">
      <c r="B92" s="38"/>
      <c r="C92" s="38"/>
      <c r="D92" s="38"/>
    </row>
    <row r="93" spans="2:4" ht="12.75">
      <c r="B93" s="38"/>
      <c r="C93" s="38"/>
      <c r="D93" s="38"/>
    </row>
    <row r="94" spans="2:4" ht="12.75">
      <c r="B94" s="38"/>
      <c r="C94" s="38"/>
      <c r="D94" s="38"/>
    </row>
    <row r="95" spans="2:4" ht="12.75">
      <c r="B95" s="38"/>
      <c r="C95" s="38"/>
      <c r="D95" s="38"/>
    </row>
    <row r="96" spans="2:4" ht="12.75">
      <c r="B96" s="38"/>
      <c r="C96" s="38"/>
      <c r="D96" s="38"/>
    </row>
    <row r="97" spans="2:4" ht="12.75">
      <c r="B97" s="38"/>
      <c r="C97" s="38"/>
      <c r="D97" s="38"/>
    </row>
    <row r="98" spans="2:4" ht="12.75">
      <c r="B98" s="38"/>
      <c r="C98" s="38"/>
      <c r="D98" s="38"/>
    </row>
    <row r="99" spans="2:4" ht="12.75">
      <c r="B99" s="38"/>
      <c r="C99" s="38"/>
      <c r="D99" s="38"/>
    </row>
    <row r="100" spans="2:4" ht="12.75">
      <c r="B100" s="38"/>
      <c r="C100" s="38"/>
      <c r="D100" s="38"/>
    </row>
    <row r="101" spans="2:4" ht="12.75">
      <c r="B101" s="38"/>
      <c r="C101" s="38"/>
      <c r="D101" s="38"/>
    </row>
    <row r="102" spans="2:4" ht="12.75">
      <c r="B102" s="38"/>
      <c r="C102" s="38"/>
      <c r="D102" s="38"/>
    </row>
    <row r="103" spans="2:4" ht="12.75">
      <c r="B103" s="38"/>
      <c r="C103" s="38"/>
      <c r="D103" s="38"/>
    </row>
    <row r="104" spans="2:4" ht="12.75">
      <c r="B104" s="38"/>
      <c r="C104" s="38"/>
      <c r="D104" s="38"/>
    </row>
    <row r="105" spans="2:4" ht="12.75">
      <c r="B105" s="38"/>
      <c r="C105" s="38"/>
      <c r="D105" s="38"/>
    </row>
    <row r="106" spans="2:4" ht="12.75">
      <c r="B106" s="38"/>
      <c r="C106" s="38"/>
      <c r="D106" s="38"/>
    </row>
    <row r="107" spans="2:4" ht="12.75">
      <c r="B107" s="38"/>
      <c r="C107" s="38"/>
      <c r="D107" s="38"/>
    </row>
    <row r="108" spans="2:4" ht="12.75">
      <c r="B108" s="38"/>
      <c r="C108" s="38"/>
      <c r="D108" s="38"/>
    </row>
    <row r="109" spans="2:4" ht="12.75">
      <c r="B109" s="38"/>
      <c r="C109" s="38"/>
      <c r="D109" s="38"/>
    </row>
    <row r="110" spans="2:4" ht="12.75">
      <c r="B110" s="38"/>
      <c r="C110" s="38"/>
      <c r="D110" s="38"/>
    </row>
    <row r="111" spans="2:4" ht="12.75">
      <c r="B111" s="38"/>
      <c r="C111" s="38"/>
      <c r="D111" s="38"/>
    </row>
    <row r="112" spans="2:4" ht="12.75">
      <c r="B112" s="38"/>
      <c r="C112" s="38"/>
      <c r="D112" s="38"/>
    </row>
    <row r="113" spans="2:4" ht="12.75">
      <c r="B113" s="38"/>
      <c r="C113" s="38"/>
      <c r="D113" s="38"/>
    </row>
    <row r="114" spans="2:4" ht="12.75">
      <c r="B114" s="38"/>
      <c r="C114" s="38"/>
      <c r="D114" s="38"/>
    </row>
    <row r="115" spans="2:4" ht="12.75">
      <c r="B115" s="38"/>
      <c r="C115" s="38"/>
      <c r="D115" s="38"/>
    </row>
    <row r="116" spans="2:4" ht="12.75">
      <c r="B116" s="38"/>
      <c r="C116" s="38"/>
      <c r="D116" s="38"/>
    </row>
    <row r="117" spans="2:4" ht="12.75">
      <c r="B117" s="38"/>
      <c r="C117" s="38"/>
      <c r="D117" s="38"/>
    </row>
    <row r="118" spans="2:4" ht="12.75">
      <c r="B118" s="38"/>
      <c r="C118" s="38"/>
      <c r="D118" s="38"/>
    </row>
    <row r="119" spans="2:4" ht="12.75">
      <c r="B119" s="38"/>
      <c r="C119" s="38"/>
      <c r="D119" s="38"/>
    </row>
    <row r="120" spans="2:4" ht="12.75">
      <c r="B120" s="38"/>
      <c r="C120" s="38"/>
      <c r="D120" s="38"/>
    </row>
    <row r="121" spans="2:4" ht="12.75">
      <c r="B121" s="38"/>
      <c r="C121" s="38"/>
      <c r="D121" s="38"/>
    </row>
    <row r="122" spans="2:4" ht="12.75">
      <c r="B122" s="38"/>
      <c r="C122" s="38"/>
      <c r="D122" s="38"/>
    </row>
    <row r="123" spans="2:4" ht="12.75">
      <c r="B123" s="38"/>
      <c r="C123" s="38"/>
      <c r="D123" s="38"/>
    </row>
    <row r="124" spans="2:4" ht="12.75">
      <c r="B124" s="38"/>
      <c r="C124" s="38"/>
      <c r="D124" s="38"/>
    </row>
    <row r="125" spans="2:4" ht="12.75">
      <c r="B125" s="38"/>
      <c r="C125" s="38"/>
      <c r="D125" s="38"/>
    </row>
    <row r="126" spans="2:4" ht="12.75">
      <c r="B126" s="38"/>
      <c r="C126" s="38"/>
      <c r="D126" s="38"/>
    </row>
    <row r="127" spans="2:4" ht="12.75">
      <c r="B127" s="38"/>
      <c r="C127" s="38"/>
      <c r="D127" s="38"/>
    </row>
    <row r="128" spans="2:4" ht="12.75">
      <c r="B128" s="38"/>
      <c r="C128" s="38"/>
      <c r="D128" s="38"/>
    </row>
    <row r="129" spans="2:4" ht="12.75">
      <c r="B129" s="38"/>
      <c r="C129" s="38"/>
      <c r="D129" s="38"/>
    </row>
    <row r="130" spans="2:4" ht="12.75">
      <c r="B130" s="38"/>
      <c r="C130" s="38"/>
      <c r="D130" s="38"/>
    </row>
    <row r="131" spans="2:4" ht="12.75">
      <c r="B131" s="38"/>
      <c r="C131" s="38"/>
      <c r="D131" s="38"/>
    </row>
    <row r="132" spans="2:4" ht="12.75">
      <c r="B132" s="38"/>
      <c r="C132" s="38"/>
      <c r="D132" s="38"/>
    </row>
    <row r="133" spans="2:4" ht="12.75">
      <c r="B133" s="38"/>
      <c r="C133" s="38"/>
      <c r="D133" s="38"/>
    </row>
    <row r="134" spans="2:4" ht="12.75">
      <c r="B134" s="38"/>
      <c r="C134" s="38"/>
      <c r="D134" s="38"/>
    </row>
    <row r="135" spans="2:4" ht="12.75">
      <c r="B135" s="38"/>
      <c r="C135" s="38"/>
      <c r="D135" s="38"/>
    </row>
    <row r="136" spans="2:4" ht="12.75">
      <c r="B136" s="38"/>
      <c r="C136" s="38"/>
      <c r="D136" s="38"/>
    </row>
    <row r="137" spans="2:4" ht="12.75">
      <c r="B137" s="38"/>
      <c r="C137" s="38"/>
      <c r="D137" s="38"/>
    </row>
    <row r="138" spans="2:4" ht="12.75">
      <c r="B138" s="38"/>
      <c r="C138" s="38"/>
      <c r="D138" s="38"/>
    </row>
    <row r="139" spans="2:4" ht="12.75">
      <c r="B139" s="38"/>
      <c r="C139" s="38"/>
      <c r="D139" s="38"/>
    </row>
    <row r="140" spans="2:4" ht="12.75">
      <c r="B140" s="38"/>
      <c r="C140" s="38"/>
      <c r="D140" s="38"/>
    </row>
    <row r="141" spans="2:4" ht="12.75">
      <c r="B141" s="38"/>
      <c r="C141" s="38"/>
      <c r="D141" s="38"/>
    </row>
    <row r="142" spans="2:4" ht="12.75">
      <c r="B142" s="38"/>
      <c r="C142" s="38"/>
      <c r="D142" s="38"/>
    </row>
    <row r="143" spans="2:4" ht="12.75">
      <c r="B143" s="38"/>
      <c r="C143" s="38"/>
      <c r="D143" s="38"/>
    </row>
    <row r="144" spans="2:4" ht="12.75">
      <c r="B144" s="38"/>
      <c r="C144" s="38"/>
      <c r="D144" s="38"/>
    </row>
    <row r="145" spans="2:4" ht="12.75">
      <c r="B145" s="38"/>
      <c r="C145" s="38"/>
      <c r="D145" s="38"/>
    </row>
    <row r="146" spans="2:4" ht="12.75">
      <c r="B146" s="38"/>
      <c r="C146" s="38"/>
      <c r="D146" s="38"/>
    </row>
    <row r="147" spans="2:4" ht="12.75">
      <c r="B147" s="38"/>
      <c r="C147" s="38"/>
      <c r="D147" s="38"/>
    </row>
    <row r="148" spans="2:4" ht="12.75">
      <c r="B148" s="38"/>
      <c r="C148" s="38"/>
      <c r="D148" s="38"/>
    </row>
    <row r="149" spans="2:4" ht="12.75">
      <c r="B149" s="38"/>
      <c r="C149" s="38"/>
      <c r="D149" s="38"/>
    </row>
    <row r="150" spans="2:4" ht="12.75">
      <c r="B150" s="38"/>
      <c r="C150" s="38"/>
      <c r="D150" s="38"/>
    </row>
    <row r="151" spans="2:4" ht="12.75">
      <c r="B151" s="38"/>
      <c r="C151" s="38"/>
      <c r="D151" s="38"/>
    </row>
    <row r="152" spans="2:4" ht="12.75">
      <c r="B152" s="38"/>
      <c r="C152" s="38"/>
      <c r="D152" s="38"/>
    </row>
    <row r="153" spans="2:4" ht="12.75">
      <c r="B153" s="38"/>
      <c r="C153" s="38"/>
      <c r="D153" s="38"/>
    </row>
    <row r="154" spans="2:4" ht="12.75">
      <c r="B154" s="38"/>
      <c r="C154" s="38"/>
      <c r="D154" s="38"/>
    </row>
    <row r="155" spans="2:4" ht="12.75">
      <c r="B155" s="38"/>
      <c r="C155" s="38"/>
      <c r="D155" s="38"/>
    </row>
    <row r="156" spans="2:4" ht="12.75">
      <c r="B156" s="38"/>
      <c r="C156" s="38"/>
      <c r="D156" s="38"/>
    </row>
    <row r="157" spans="2:4" ht="12.75">
      <c r="B157" s="38"/>
      <c r="C157" s="38"/>
      <c r="D157" s="38"/>
    </row>
    <row r="158" spans="2:4" ht="12.75">
      <c r="B158" s="38"/>
      <c r="C158" s="38"/>
      <c r="D158" s="38"/>
    </row>
    <row r="159" spans="2:4" ht="12.75">
      <c r="B159" s="38"/>
      <c r="C159" s="38"/>
      <c r="D159" s="38"/>
    </row>
    <row r="160" spans="2:4" ht="12.75">
      <c r="B160" s="38"/>
      <c r="C160" s="38"/>
      <c r="D160" s="38"/>
    </row>
    <row r="161" spans="2:4" ht="12.75">
      <c r="B161" s="38"/>
      <c r="C161" s="38"/>
      <c r="D161" s="38"/>
    </row>
    <row r="162" spans="2:4" ht="12.75">
      <c r="B162" s="38"/>
      <c r="C162" s="38"/>
      <c r="D162" s="38"/>
    </row>
    <row r="163" spans="2:4" ht="12.75">
      <c r="B163" s="38"/>
      <c r="C163" s="38"/>
      <c r="D163" s="38"/>
    </row>
    <row r="164" spans="2:4" ht="12.75">
      <c r="B164" s="38"/>
      <c r="C164" s="38"/>
      <c r="D164" s="38"/>
    </row>
    <row r="165" spans="2:4" ht="12.75">
      <c r="B165" s="38"/>
      <c r="C165" s="38"/>
      <c r="D165" s="38"/>
    </row>
    <row r="166" spans="2:4" ht="12.75">
      <c r="B166" s="38"/>
      <c r="C166" s="38"/>
      <c r="D166" s="38"/>
    </row>
    <row r="167" spans="2:4" ht="12.75">
      <c r="B167" s="38"/>
      <c r="C167" s="38"/>
      <c r="D167" s="38"/>
    </row>
    <row r="168" spans="2:4" ht="12.75">
      <c r="B168" s="38"/>
      <c r="C168" s="38"/>
      <c r="D168" s="38"/>
    </row>
    <row r="169" spans="2:4" ht="12.75">
      <c r="B169" s="38"/>
      <c r="C169" s="38"/>
      <c r="D169" s="38"/>
    </row>
    <row r="170" spans="2:4" ht="12.75">
      <c r="B170" s="38"/>
      <c r="C170" s="38"/>
      <c r="D170" s="38"/>
    </row>
    <row r="171" spans="2:4" ht="12.75">
      <c r="B171" s="38"/>
      <c r="C171" s="38"/>
      <c r="D171" s="38"/>
    </row>
    <row r="172" spans="2:4" ht="12.75">
      <c r="B172" s="38"/>
      <c r="C172" s="38"/>
      <c r="D172" s="38"/>
    </row>
    <row r="173" spans="2:4" ht="12.75">
      <c r="B173" s="38"/>
      <c r="C173" s="38"/>
      <c r="D173" s="38"/>
    </row>
    <row r="174" spans="2:4" ht="12.75">
      <c r="B174" s="38"/>
      <c r="C174" s="38"/>
      <c r="D174" s="38"/>
    </row>
    <row r="175" spans="2:4" ht="12.75">
      <c r="B175" s="38"/>
      <c r="C175" s="38"/>
      <c r="D175" s="38"/>
    </row>
    <row r="176" spans="2:4" ht="12.75">
      <c r="B176" s="38"/>
      <c r="C176" s="38"/>
      <c r="D176" s="38"/>
    </row>
    <row r="177" spans="2:4" ht="12.75">
      <c r="B177" s="38"/>
      <c r="C177" s="38"/>
      <c r="D177" s="38"/>
    </row>
    <row r="178" spans="2:4" ht="12.75">
      <c r="B178" s="38"/>
      <c r="C178" s="38"/>
      <c r="D178" s="38"/>
    </row>
    <row r="179" spans="2:4" ht="12.75">
      <c r="B179" s="38"/>
      <c r="C179" s="38"/>
      <c r="D179" s="38"/>
    </row>
    <row r="180" spans="2:4" ht="12.75">
      <c r="B180" s="38"/>
      <c r="C180" s="38"/>
      <c r="D180" s="38"/>
    </row>
    <row r="181" spans="2:4" ht="12.75">
      <c r="B181" s="38"/>
      <c r="C181" s="38"/>
      <c r="D181" s="38"/>
    </row>
    <row r="182" spans="2:4" ht="12.75">
      <c r="B182" s="38"/>
      <c r="C182" s="38"/>
      <c r="D182" s="38"/>
    </row>
    <row r="183" spans="2:4" ht="12.75">
      <c r="B183" s="38"/>
      <c r="C183" s="38"/>
      <c r="D183" s="38"/>
    </row>
    <row r="184" spans="2:4" ht="12.75">
      <c r="B184" s="38"/>
      <c r="C184" s="38"/>
      <c r="D184" s="38"/>
    </row>
    <row r="185" spans="2:4" ht="12.75">
      <c r="B185" s="38"/>
      <c r="C185" s="38"/>
      <c r="D185" s="38"/>
    </row>
    <row r="186" spans="2:4" ht="12.75">
      <c r="B186" s="38"/>
      <c r="C186" s="38"/>
      <c r="D186" s="38"/>
    </row>
    <row r="187" spans="2:4" ht="12.75">
      <c r="B187" s="38"/>
      <c r="C187" s="38"/>
      <c r="D187" s="38"/>
    </row>
    <row r="188" spans="2:4" ht="12.75">
      <c r="B188" s="38"/>
      <c r="C188" s="38"/>
      <c r="D188" s="38"/>
    </row>
    <row r="189" spans="2:4" ht="12.75">
      <c r="B189" s="38"/>
      <c r="C189" s="38"/>
      <c r="D189" s="38"/>
    </row>
    <row r="190" spans="2:4" ht="12.75">
      <c r="B190" s="38"/>
      <c r="C190" s="38"/>
      <c r="D190" s="38"/>
    </row>
    <row r="191" spans="2:4" ht="12.75">
      <c r="B191" s="38"/>
      <c r="C191" s="38"/>
      <c r="D191" s="38"/>
    </row>
    <row r="192" spans="2:4" ht="12.75">
      <c r="B192" s="38"/>
      <c r="C192" s="38"/>
      <c r="D192" s="38"/>
    </row>
    <row r="193" spans="2:4" ht="12.75">
      <c r="B193" s="38"/>
      <c r="C193" s="38"/>
      <c r="D193" s="38"/>
    </row>
    <row r="194" spans="2:4" ht="12.75">
      <c r="B194" s="38"/>
      <c r="C194" s="38"/>
      <c r="D194" s="38"/>
    </row>
    <row r="195" spans="2:4" ht="12.75">
      <c r="B195" s="38"/>
      <c r="C195" s="38"/>
      <c r="D195" s="38"/>
    </row>
    <row r="196" spans="2:4" ht="12.75">
      <c r="B196" s="38"/>
      <c r="C196" s="38"/>
      <c r="D196" s="38"/>
    </row>
    <row r="197" spans="2:4" ht="12.75">
      <c r="B197" s="38"/>
      <c r="C197" s="38"/>
      <c r="D197" s="38"/>
    </row>
    <row r="198" spans="2:4" ht="12.75">
      <c r="B198" s="38"/>
      <c r="C198" s="38"/>
      <c r="D198" s="38"/>
    </row>
    <row r="199" spans="2:4" ht="12.75">
      <c r="B199" s="38"/>
      <c r="C199" s="38"/>
      <c r="D199" s="38"/>
    </row>
    <row r="200" spans="2:4" ht="12.75">
      <c r="B200" s="38"/>
      <c r="C200" s="38"/>
      <c r="D200" s="38"/>
    </row>
    <row r="201" spans="2:4" ht="12.75">
      <c r="B201" s="38"/>
      <c r="C201" s="38"/>
      <c r="D201" s="38"/>
    </row>
    <row r="202" spans="2:4" ht="12.75">
      <c r="B202" s="38"/>
      <c r="C202" s="38"/>
      <c r="D202" s="38"/>
    </row>
    <row r="203" spans="2:4" ht="12.75">
      <c r="B203" s="38"/>
      <c r="C203" s="38"/>
      <c r="D203" s="38"/>
    </row>
    <row r="204" spans="2:4" ht="12.75">
      <c r="B204" s="38"/>
      <c r="C204" s="38"/>
      <c r="D204" s="38"/>
    </row>
    <row r="205" spans="2:4" ht="12.75">
      <c r="B205" s="38"/>
      <c r="C205" s="38"/>
      <c r="D205" s="38"/>
    </row>
    <row r="206" spans="2:4" ht="12.75">
      <c r="B206" s="38"/>
      <c r="C206" s="38"/>
      <c r="D206" s="38"/>
    </row>
    <row r="207" spans="2:4" ht="12.75">
      <c r="B207" s="38"/>
      <c r="C207" s="38"/>
      <c r="D207" s="38"/>
    </row>
    <row r="208" spans="2:4" ht="12.75">
      <c r="B208" s="38"/>
      <c r="C208" s="38"/>
      <c r="D208" s="38"/>
    </row>
    <row r="209" spans="2:4" ht="12.75">
      <c r="B209" s="38"/>
      <c r="C209" s="38"/>
      <c r="D209" s="38"/>
    </row>
    <row r="210" spans="2:4" ht="12.75">
      <c r="B210" s="38"/>
      <c r="C210" s="38"/>
      <c r="D210" s="38"/>
    </row>
    <row r="211" spans="2:4" ht="12.75">
      <c r="B211" s="38"/>
      <c r="C211" s="38"/>
      <c r="D211" s="38"/>
    </row>
    <row r="212" spans="2:4" ht="12.75">
      <c r="B212" s="38"/>
      <c r="C212" s="38"/>
      <c r="D212" s="38"/>
    </row>
    <row r="213" spans="2:4" ht="12.75">
      <c r="B213" s="38"/>
      <c r="C213" s="38"/>
      <c r="D213" s="38"/>
    </row>
    <row r="214" spans="2:4" ht="12.75">
      <c r="B214" s="38"/>
      <c r="C214" s="38"/>
      <c r="D214" s="38"/>
    </row>
    <row r="215" spans="2:4" ht="12.75">
      <c r="B215" s="38"/>
      <c r="C215" s="38"/>
      <c r="D215" s="38"/>
    </row>
    <row r="216" spans="2:4" ht="12.75">
      <c r="B216" s="38"/>
      <c r="C216" s="38"/>
      <c r="D216" s="38"/>
    </row>
    <row r="217" spans="2:4" ht="12.75">
      <c r="B217" s="38"/>
      <c r="C217" s="38"/>
      <c r="D217" s="38"/>
    </row>
    <row r="218" spans="2:4" ht="12.75">
      <c r="B218" s="38"/>
      <c r="C218" s="38"/>
      <c r="D218" s="38"/>
    </row>
    <row r="219" spans="2:4" ht="12.75">
      <c r="B219" s="38"/>
      <c r="C219" s="38"/>
      <c r="D219" s="38"/>
    </row>
    <row r="220" spans="2:4" ht="12.75">
      <c r="B220" s="38"/>
      <c r="C220" s="38"/>
      <c r="D220" s="38"/>
    </row>
    <row r="221" spans="2:4" ht="12.75">
      <c r="B221" s="38"/>
      <c r="C221" s="38"/>
      <c r="D221" s="38"/>
    </row>
    <row r="222" spans="2:4" ht="12.75">
      <c r="B222" s="38"/>
      <c r="C222" s="38"/>
      <c r="D222" s="38"/>
    </row>
    <row r="223" spans="2:4" ht="12.75">
      <c r="B223" s="38"/>
      <c r="C223" s="38"/>
      <c r="D223" s="38"/>
    </row>
    <row r="224" spans="2:4" ht="12.75">
      <c r="B224" s="38"/>
      <c r="C224" s="38"/>
      <c r="D224" s="38"/>
    </row>
    <row r="225" spans="2:4" ht="12.75">
      <c r="B225" s="38"/>
      <c r="C225" s="38"/>
      <c r="D225" s="38"/>
    </row>
    <row r="226" spans="2:4" ht="12.75">
      <c r="B226" s="38"/>
      <c r="C226" s="38"/>
      <c r="D226" s="38"/>
    </row>
    <row r="227" spans="2:4" ht="12.75">
      <c r="B227" s="38"/>
      <c r="C227" s="38"/>
      <c r="D227" s="38"/>
    </row>
    <row r="228" spans="2:4" ht="12.75">
      <c r="B228" s="38"/>
      <c r="C228" s="38"/>
      <c r="D228" s="38"/>
    </row>
    <row r="229" spans="2:4" ht="12.75">
      <c r="B229" s="38"/>
      <c r="C229" s="38"/>
      <c r="D229" s="38"/>
    </row>
    <row r="230" spans="2:4" ht="12.75">
      <c r="B230" s="38"/>
      <c r="C230" s="38"/>
      <c r="D230" s="38"/>
    </row>
    <row r="231" spans="2:4" ht="12.75">
      <c r="B231" s="38"/>
      <c r="C231" s="38"/>
      <c r="D231" s="38"/>
    </row>
    <row r="232" spans="2:4" ht="12.75">
      <c r="B232" s="38"/>
      <c r="C232" s="38"/>
      <c r="D232" s="38"/>
    </row>
    <row r="233" spans="2:4" ht="12.75">
      <c r="B233" s="38"/>
      <c r="C233" s="38"/>
      <c r="D233" s="38"/>
    </row>
    <row r="234" spans="2:4" ht="12.75">
      <c r="B234" s="38"/>
      <c r="C234" s="38"/>
      <c r="D234" s="38"/>
    </row>
    <row r="235" spans="2:4" ht="12.75">
      <c r="B235" s="38"/>
      <c r="C235" s="38"/>
      <c r="D235" s="38"/>
    </row>
    <row r="236" spans="2:4" ht="12.75">
      <c r="B236" s="38"/>
      <c r="C236" s="38"/>
      <c r="D236" s="38"/>
    </row>
    <row r="237" spans="2:4" ht="12.75">
      <c r="B237" s="38"/>
      <c r="C237" s="38"/>
      <c r="D237" s="38"/>
    </row>
    <row r="238" spans="2:4" ht="12.75">
      <c r="B238" s="38"/>
      <c r="C238" s="38"/>
      <c r="D238" s="38"/>
    </row>
    <row r="239" spans="2:4" ht="12.75">
      <c r="B239" s="38"/>
      <c r="C239" s="38"/>
      <c r="D239" s="38"/>
    </row>
    <row r="240" spans="2:4" ht="12.75">
      <c r="B240" s="38"/>
      <c r="C240" s="38"/>
      <c r="D240" s="38"/>
    </row>
    <row r="241" spans="2:4" ht="12.75">
      <c r="B241" s="38"/>
      <c r="C241" s="38"/>
      <c r="D241" s="38"/>
    </row>
    <row r="242" spans="2:4" ht="12.75">
      <c r="B242" s="38"/>
      <c r="C242" s="38"/>
      <c r="D242" s="38"/>
    </row>
    <row r="243" spans="2:4" ht="12.75">
      <c r="B243" s="38"/>
      <c r="C243" s="38"/>
      <c r="D243" s="38"/>
    </row>
    <row r="244" spans="2:4" ht="12.75">
      <c r="B244" s="38"/>
      <c r="C244" s="38"/>
      <c r="D244" s="38"/>
    </row>
    <row r="245" spans="2:4" ht="12.75">
      <c r="B245" s="38"/>
      <c r="C245" s="38"/>
      <c r="D245" s="38"/>
    </row>
    <row r="246" spans="2:4" ht="12.75">
      <c r="B246" s="38"/>
      <c r="C246" s="38"/>
      <c r="D246" s="38"/>
    </row>
    <row r="247" spans="2:4" ht="12.75">
      <c r="B247" s="38"/>
      <c r="C247" s="38"/>
      <c r="D247" s="38"/>
    </row>
    <row r="248" spans="2:4" ht="12.75">
      <c r="B248" s="38"/>
      <c r="C248" s="38"/>
      <c r="D248" s="38"/>
    </row>
    <row r="249" spans="2:4" ht="12.75">
      <c r="B249" s="38"/>
      <c r="C249" s="38"/>
      <c r="D249" s="38"/>
    </row>
    <row r="250" spans="2:4" ht="12.75">
      <c r="B250" s="38"/>
      <c r="C250" s="38"/>
      <c r="D250" s="38"/>
    </row>
    <row r="251" spans="2:4" ht="12.75">
      <c r="B251" s="38"/>
      <c r="C251" s="38"/>
      <c r="D251" s="38"/>
    </row>
    <row r="252" spans="2:4" ht="12.75">
      <c r="B252" s="38"/>
      <c r="C252" s="38"/>
      <c r="D252" s="38"/>
    </row>
    <row r="253" spans="2:4" ht="12.75">
      <c r="B253" s="38"/>
      <c r="C253" s="38"/>
      <c r="D253" s="38"/>
    </row>
    <row r="254" spans="2:4" ht="12.75">
      <c r="B254" s="38"/>
      <c r="C254" s="38"/>
      <c r="D254" s="38"/>
    </row>
    <row r="255" spans="2:4" ht="12.75">
      <c r="B255" s="38"/>
      <c r="C255" s="38"/>
      <c r="D255" s="38"/>
    </row>
    <row r="256" spans="2:4" ht="12.75">
      <c r="B256" s="38"/>
      <c r="C256" s="38"/>
      <c r="D256" s="38"/>
    </row>
    <row r="257" spans="2:4" ht="12.75">
      <c r="B257" s="38"/>
      <c r="C257" s="38"/>
      <c r="D257" s="38"/>
    </row>
    <row r="258" spans="2:4" ht="12.75">
      <c r="B258" s="38"/>
      <c r="C258" s="38"/>
      <c r="D258" s="38"/>
    </row>
    <row r="259" spans="2:4" ht="12.75">
      <c r="B259" s="38"/>
      <c r="C259" s="38"/>
      <c r="D259" s="38"/>
    </row>
    <row r="260" spans="2:4" ht="12.75">
      <c r="B260" s="38"/>
      <c r="C260" s="38"/>
      <c r="D260" s="38"/>
    </row>
    <row r="261" spans="2:4" ht="12.75">
      <c r="B261" s="38"/>
      <c r="C261" s="38"/>
      <c r="D261" s="38"/>
    </row>
    <row r="262" spans="2:4" ht="12.75">
      <c r="B262" s="38"/>
      <c r="C262" s="38"/>
      <c r="D262" s="38"/>
    </row>
    <row r="263" spans="2:4" ht="12.75">
      <c r="B263" s="38"/>
      <c r="C263" s="38"/>
      <c r="D263" s="38"/>
    </row>
    <row r="264" spans="2:4" ht="12.75">
      <c r="B264" s="38"/>
      <c r="C264" s="38"/>
      <c r="D264" s="38"/>
    </row>
    <row r="265" spans="2:4" ht="12.75">
      <c r="B265" s="38"/>
      <c r="C265" s="38"/>
      <c r="D265" s="38"/>
    </row>
    <row r="266" spans="2:4" ht="12.75">
      <c r="B266" s="38"/>
      <c r="C266" s="38"/>
      <c r="D266" s="38"/>
    </row>
    <row r="267" spans="2:4" ht="12.75">
      <c r="B267" s="38"/>
      <c r="C267" s="38"/>
      <c r="D267" s="38"/>
    </row>
    <row r="268" spans="2:4" ht="12.75">
      <c r="B268" s="38"/>
      <c r="C268" s="38"/>
      <c r="D268" s="38"/>
    </row>
    <row r="269" spans="2:4" ht="12.75">
      <c r="B269" s="38"/>
      <c r="C269" s="38"/>
      <c r="D269" s="38"/>
    </row>
    <row r="270" spans="2:4" ht="12.75">
      <c r="B270" s="38"/>
      <c r="C270" s="38"/>
      <c r="D270" s="38"/>
    </row>
    <row r="271" spans="2:4" ht="12.75">
      <c r="B271" s="38"/>
      <c r="C271" s="38"/>
      <c r="D271" s="38"/>
    </row>
    <row r="272" spans="2:4" ht="12.75">
      <c r="B272" s="38"/>
      <c r="C272" s="38"/>
      <c r="D272" s="38"/>
    </row>
    <row r="273" spans="2:4" ht="12.75">
      <c r="B273" s="38"/>
      <c r="C273" s="38"/>
      <c r="D273" s="38"/>
    </row>
    <row r="274" spans="2:4" ht="12.75">
      <c r="B274" s="38"/>
      <c r="C274" s="38"/>
      <c r="D274" s="38"/>
    </row>
    <row r="275" spans="2:4" ht="12.75">
      <c r="B275" s="38"/>
      <c r="C275" s="38"/>
      <c r="D275" s="38"/>
    </row>
    <row r="276" spans="2:4" ht="12.75">
      <c r="B276" s="38"/>
      <c r="C276" s="38"/>
      <c r="D276" s="38"/>
    </row>
    <row r="277" spans="2:4" ht="12.75">
      <c r="B277" s="38"/>
      <c r="C277" s="38"/>
      <c r="D277" s="38"/>
    </row>
    <row r="278" spans="2:4" ht="12.75">
      <c r="B278" s="38"/>
      <c r="C278" s="38"/>
      <c r="D278" s="38"/>
    </row>
  </sheetData>
  <mergeCells count="3">
    <mergeCell ref="A2:C2"/>
    <mergeCell ref="A3:J3"/>
    <mergeCell ref="A1:J1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1" r:id="rId2"/>
  <headerFooter alignWithMargins="0">
    <oddFooter>&amp;C&amp;A</oddFooter>
  </headerFooter>
  <rowBreaks count="1" manualBreakCount="1">
    <brk id="61" max="4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J1400"/>
  <sheetViews>
    <sheetView view="pageBreakPreview" zoomScale="75" zoomScaleNormal="75" zoomScaleSheetLayoutView="75" workbookViewId="0" topLeftCell="A1">
      <selection activeCell="A5" sqref="A5:J6"/>
    </sheetView>
  </sheetViews>
  <sheetFormatPr defaultColWidth="11.421875" defaultRowHeight="12.75"/>
  <cols>
    <col min="1" max="1" width="40.7109375" style="41" customWidth="1"/>
    <col min="2" max="3" width="11.28125" style="41" customWidth="1"/>
    <col min="4" max="4" width="11.28125" style="40" customWidth="1"/>
    <col min="5" max="10" width="11.28125" style="41" customWidth="1"/>
    <col min="11" max="40" width="8.7109375" style="41" customWidth="1"/>
    <col min="41" max="16384" width="11.421875" style="41" customWidth="1"/>
  </cols>
  <sheetData>
    <row r="1" spans="1:10" s="52" customFormat="1" ht="18" customHeight="1">
      <c r="A1" s="822" t="s">
        <v>533</v>
      </c>
      <c r="B1" s="822"/>
      <c r="C1" s="822"/>
      <c r="D1" s="822"/>
      <c r="E1" s="822"/>
      <c r="F1" s="822"/>
      <c r="G1" s="822"/>
      <c r="H1" s="822"/>
      <c r="I1" s="822"/>
      <c r="J1" s="822"/>
    </row>
    <row r="2" spans="1:7" s="52" customFormat="1" ht="12.75" customHeight="1">
      <c r="A2" s="845"/>
      <c r="B2" s="845"/>
      <c r="C2" s="845"/>
      <c r="D2" s="845"/>
      <c r="E2" s="845"/>
      <c r="F2" s="845"/>
      <c r="G2" s="845"/>
    </row>
    <row r="3" spans="1:10" ht="15" customHeight="1">
      <c r="A3" s="828" t="s">
        <v>641</v>
      </c>
      <c r="B3" s="828"/>
      <c r="C3" s="828"/>
      <c r="D3" s="828"/>
      <c r="E3" s="828"/>
      <c r="F3" s="828"/>
      <c r="G3" s="828"/>
      <c r="H3" s="828"/>
      <c r="I3" s="828"/>
      <c r="J3" s="828"/>
    </row>
    <row r="4" spans="1:10" ht="13.5" customHeight="1" thickBot="1">
      <c r="A4" s="211"/>
      <c r="B4" s="211"/>
      <c r="C4" s="211"/>
      <c r="D4" s="211"/>
      <c r="E4" s="212"/>
      <c r="F4" s="212"/>
      <c r="G4" s="212"/>
      <c r="H4" s="212"/>
      <c r="I4" s="212"/>
      <c r="J4" s="212"/>
    </row>
    <row r="5" spans="1:10" ht="23.25" customHeight="1" thickBot="1">
      <c r="A5" s="820" t="s">
        <v>538</v>
      </c>
      <c r="B5" s="825" t="s">
        <v>255</v>
      </c>
      <c r="C5" s="814"/>
      <c r="D5" s="814"/>
      <c r="E5" s="814"/>
      <c r="F5" s="814"/>
      <c r="G5" s="814"/>
      <c r="H5" s="814"/>
      <c r="I5" s="814"/>
      <c r="J5" s="814"/>
    </row>
    <row r="6" spans="1:10" s="46" customFormat="1" ht="24.75" customHeight="1" thickBot="1">
      <c r="A6" s="821"/>
      <c r="B6" s="675">
        <v>2004</v>
      </c>
      <c r="C6" s="454">
        <v>2005</v>
      </c>
      <c r="D6" s="454">
        <v>2006</v>
      </c>
      <c r="E6" s="454">
        <v>2007</v>
      </c>
      <c r="F6" s="454">
        <v>2008</v>
      </c>
      <c r="G6" s="454">
        <v>2009</v>
      </c>
      <c r="H6" s="455">
        <v>2010</v>
      </c>
      <c r="I6" s="455">
        <v>2011</v>
      </c>
      <c r="J6" s="455">
        <v>2012</v>
      </c>
    </row>
    <row r="7" spans="1:10" s="43" customFormat="1" ht="24.75" customHeight="1">
      <c r="A7" s="205" t="s">
        <v>168</v>
      </c>
      <c r="B7" s="176">
        <v>172.96730562136804</v>
      </c>
      <c r="C7" s="176">
        <v>186.95170614738188</v>
      </c>
      <c r="D7" s="176">
        <v>200.5</v>
      </c>
      <c r="E7" s="176">
        <v>213.2062127773595</v>
      </c>
      <c r="F7" s="176">
        <v>211.1</v>
      </c>
      <c r="G7" s="176">
        <v>201.1</v>
      </c>
      <c r="H7" s="178">
        <v>195.43086527367942</v>
      </c>
      <c r="I7" s="178">
        <v>190.79990484837663</v>
      </c>
      <c r="J7" s="178">
        <v>186.09127391619856</v>
      </c>
    </row>
    <row r="8" spans="1:10" ht="12.75" customHeight="1">
      <c r="A8" s="200" t="s">
        <v>169</v>
      </c>
      <c r="B8" s="182">
        <v>168.22149771682294</v>
      </c>
      <c r="C8" s="182">
        <v>183.34748073696048</v>
      </c>
      <c r="D8" s="182">
        <v>190</v>
      </c>
      <c r="E8" s="182">
        <v>203.73745646695406</v>
      </c>
      <c r="F8" s="182">
        <v>203.3</v>
      </c>
      <c r="G8" s="182">
        <v>198.2</v>
      </c>
      <c r="H8" s="181">
        <v>195.2819168901502</v>
      </c>
      <c r="I8" s="181">
        <v>195.60435925221915</v>
      </c>
      <c r="J8" s="181">
        <v>191.08400203302014</v>
      </c>
    </row>
    <row r="9" spans="1:10" ht="12.75" customHeight="1">
      <c r="A9" s="200" t="s">
        <v>539</v>
      </c>
      <c r="B9" s="182">
        <v>165.97971434754288</v>
      </c>
      <c r="C9" s="182">
        <v>180.43106928060337</v>
      </c>
      <c r="D9" s="182">
        <v>186.4</v>
      </c>
      <c r="E9" s="182">
        <v>202.7920817075192</v>
      </c>
      <c r="F9" s="182">
        <v>203.7</v>
      </c>
      <c r="G9" s="182">
        <v>197.3</v>
      </c>
      <c r="H9" s="181">
        <v>194.9919323626791</v>
      </c>
      <c r="I9" s="181">
        <v>197.48816431123495</v>
      </c>
      <c r="J9" s="181">
        <v>195.39893270448772</v>
      </c>
    </row>
    <row r="10" spans="1:10" ht="12.75" customHeight="1">
      <c r="A10" s="200" t="s">
        <v>541</v>
      </c>
      <c r="B10" s="182">
        <v>172.2238003577049</v>
      </c>
      <c r="C10" s="182">
        <v>188.55421098290077</v>
      </c>
      <c r="D10" s="182">
        <v>196.4</v>
      </c>
      <c r="E10" s="182">
        <v>205.42525375734274</v>
      </c>
      <c r="F10" s="182">
        <v>202.6</v>
      </c>
      <c r="G10" s="182">
        <v>199.7</v>
      </c>
      <c r="H10" s="181">
        <v>195.7996323197571</v>
      </c>
      <c r="I10" s="181">
        <v>192.2411627605676</v>
      </c>
      <c r="J10" s="181">
        <v>183.38046624169934</v>
      </c>
    </row>
    <row r="11" spans="1:10" ht="12.75" customHeight="1">
      <c r="A11" s="200" t="s">
        <v>256</v>
      </c>
      <c r="B11" s="182">
        <v>164.84098336348936</v>
      </c>
      <c r="C11" s="182">
        <v>174.3808875324972</v>
      </c>
      <c r="D11" s="182">
        <v>189.7</v>
      </c>
      <c r="E11" s="182">
        <v>196.28920182213776</v>
      </c>
      <c r="F11" s="182">
        <v>194</v>
      </c>
      <c r="G11" s="182">
        <v>186</v>
      </c>
      <c r="H11" s="181">
        <v>185.53512565920488</v>
      </c>
      <c r="I11" s="181">
        <v>182.8143541452109</v>
      </c>
      <c r="J11" s="181">
        <v>177.82594374892346</v>
      </c>
    </row>
    <row r="12" spans="1:10" ht="12.75" customHeight="1">
      <c r="A12" s="200" t="s">
        <v>257</v>
      </c>
      <c r="B12" s="182">
        <v>170.27626839411337</v>
      </c>
      <c r="C12" s="182">
        <v>228.72482266052742</v>
      </c>
      <c r="D12" s="182">
        <v>323.2</v>
      </c>
      <c r="E12" s="182">
        <v>326.37138747630104</v>
      </c>
      <c r="F12" s="182">
        <v>323</v>
      </c>
      <c r="G12" s="182">
        <v>275.3</v>
      </c>
      <c r="H12" s="181">
        <v>264.2487520737789</v>
      </c>
      <c r="I12" s="181">
        <v>206.49185131622255</v>
      </c>
      <c r="J12" s="181">
        <v>225.4997263492846</v>
      </c>
    </row>
    <row r="13" spans="1:10" ht="12.75" customHeight="1">
      <c r="A13" s="200" t="s">
        <v>197</v>
      </c>
      <c r="B13" s="182">
        <v>129.0193942434542</v>
      </c>
      <c r="C13" s="182">
        <v>132.54499724529674</v>
      </c>
      <c r="D13" s="182">
        <v>133.8</v>
      </c>
      <c r="E13" s="182">
        <v>139.58454011505188</v>
      </c>
      <c r="F13" s="182">
        <v>144.2</v>
      </c>
      <c r="G13" s="182">
        <v>152.6</v>
      </c>
      <c r="H13" s="181">
        <v>144.5446795329837</v>
      </c>
      <c r="I13" s="181">
        <v>139.10080939568041</v>
      </c>
      <c r="J13" s="181">
        <v>134.77639696192512</v>
      </c>
    </row>
    <row r="14" spans="1:10" ht="12.75" customHeight="1">
      <c r="A14" s="200" t="s">
        <v>269</v>
      </c>
      <c r="B14" s="182">
        <v>136.2907341714286</v>
      </c>
      <c r="C14" s="182">
        <v>173.04144000000002</v>
      </c>
      <c r="D14" s="182">
        <v>197.8</v>
      </c>
      <c r="E14" s="182">
        <v>207.649728</v>
      </c>
      <c r="F14" s="182">
        <v>214.2</v>
      </c>
      <c r="G14" s="182">
        <v>186.7</v>
      </c>
      <c r="H14" s="181">
        <v>159.1651645257143</v>
      </c>
      <c r="I14" s="181">
        <v>156.498678336</v>
      </c>
      <c r="J14" s="181">
        <v>153.19276282514286</v>
      </c>
    </row>
    <row r="15" spans="1:10" ht="12.75" customHeight="1">
      <c r="A15" s="200" t="s">
        <v>270</v>
      </c>
      <c r="B15" s="182">
        <v>183.01520333740348</v>
      </c>
      <c r="C15" s="182">
        <v>201.25435223296947</v>
      </c>
      <c r="D15" s="182">
        <v>210.4</v>
      </c>
      <c r="E15" s="182">
        <v>213.32505528742297</v>
      </c>
      <c r="F15" s="182">
        <v>183</v>
      </c>
      <c r="G15" s="182">
        <v>159.2</v>
      </c>
      <c r="H15" s="181">
        <v>155.14706022214676</v>
      </c>
      <c r="I15" s="181">
        <v>137.50858028769412</v>
      </c>
      <c r="J15" s="181">
        <v>135.91977049294294</v>
      </c>
    </row>
    <row r="16" spans="1:10" ht="12.75" customHeight="1">
      <c r="A16" s="200" t="s">
        <v>542</v>
      </c>
      <c r="B16" s="182">
        <v>174.56526545658969</v>
      </c>
      <c r="C16" s="182">
        <v>196.33113982969678</v>
      </c>
      <c r="D16" s="182">
        <v>208.5</v>
      </c>
      <c r="E16" s="182">
        <v>209.48964944398995</v>
      </c>
      <c r="F16" s="182">
        <v>177.4</v>
      </c>
      <c r="G16" s="182">
        <v>153</v>
      </c>
      <c r="H16" s="181">
        <v>147.74367049810692</v>
      </c>
      <c r="I16" s="181">
        <v>129.91773716022718</v>
      </c>
      <c r="J16" s="181">
        <v>129.14229534800816</v>
      </c>
    </row>
    <row r="17" spans="1:10" ht="12.75" customHeight="1">
      <c r="A17" s="200" t="s">
        <v>543</v>
      </c>
      <c r="B17" s="182">
        <v>171.44024211047014</v>
      </c>
      <c r="C17" s="182">
        <v>182.54415159496565</v>
      </c>
      <c r="D17" s="182">
        <v>185</v>
      </c>
      <c r="E17" s="182">
        <v>186.16547976354047</v>
      </c>
      <c r="F17" s="182">
        <v>155.9</v>
      </c>
      <c r="G17" s="182">
        <v>134.1</v>
      </c>
      <c r="H17" s="181">
        <v>135.46152541774882</v>
      </c>
      <c r="I17" s="181">
        <v>117.52095492689894</v>
      </c>
      <c r="J17" s="181">
        <v>117.23219585047775</v>
      </c>
    </row>
    <row r="18" spans="1:10" ht="12.75" customHeight="1">
      <c r="A18" s="200" t="s">
        <v>544</v>
      </c>
      <c r="B18" s="182">
        <v>258.28776852764753</v>
      </c>
      <c r="C18" s="182">
        <v>290.6013946557072</v>
      </c>
      <c r="D18" s="182">
        <v>314.6</v>
      </c>
      <c r="E18" s="182">
        <v>330.7676889456279</v>
      </c>
      <c r="F18" s="182">
        <v>306.5</v>
      </c>
      <c r="G18" s="182">
        <v>277.9</v>
      </c>
      <c r="H18" s="181">
        <v>257.37991120544575</v>
      </c>
      <c r="I18" s="181">
        <v>241.58353397995933</v>
      </c>
      <c r="J18" s="181">
        <v>232.04256599433077</v>
      </c>
    </row>
    <row r="19" spans="1:10" ht="12.75" customHeight="1">
      <c r="A19" s="200" t="s">
        <v>271</v>
      </c>
      <c r="B19" s="182">
        <v>201.01431221505655</v>
      </c>
      <c r="C19" s="182">
        <v>218.09455884250906</v>
      </c>
      <c r="D19" s="182">
        <v>238.7</v>
      </c>
      <c r="E19" s="182">
        <v>250.69943265353984</v>
      </c>
      <c r="F19" s="182">
        <v>253.2</v>
      </c>
      <c r="G19" s="182">
        <v>240.9</v>
      </c>
      <c r="H19" s="181">
        <v>230.6485007012536</v>
      </c>
      <c r="I19" s="181">
        <v>223.40890225581825</v>
      </c>
      <c r="J19" s="181">
        <v>219.50471420598964</v>
      </c>
    </row>
    <row r="20" spans="1:10" ht="12.75" customHeight="1">
      <c r="A20" s="200" t="s">
        <v>545</v>
      </c>
      <c r="B20" s="182">
        <v>134.62396975778515</v>
      </c>
      <c r="C20" s="182">
        <v>146.01909156135207</v>
      </c>
      <c r="D20" s="182">
        <v>160.1</v>
      </c>
      <c r="E20" s="182">
        <v>161.7801480161004</v>
      </c>
      <c r="F20" s="182">
        <v>160.3</v>
      </c>
      <c r="G20" s="182">
        <v>155.94962176315752</v>
      </c>
      <c r="H20" s="181">
        <v>154.40762360398975</v>
      </c>
      <c r="I20" s="181">
        <v>138.13309739361014</v>
      </c>
      <c r="J20" s="181">
        <v>137.4394822455327</v>
      </c>
    </row>
    <row r="21" spans="1:10" ht="12.75" customHeight="1">
      <c r="A21" s="200" t="s">
        <v>546</v>
      </c>
      <c r="B21" s="182">
        <v>140.9314199550296</v>
      </c>
      <c r="C21" s="182">
        <v>153.4721315920377</v>
      </c>
      <c r="D21" s="182">
        <v>146.3</v>
      </c>
      <c r="E21" s="182">
        <v>166.60609375240233</v>
      </c>
      <c r="F21" s="182">
        <v>167.7</v>
      </c>
      <c r="G21" s="182">
        <v>165.390791417452</v>
      </c>
      <c r="H21" s="181">
        <v>161.85932188036662</v>
      </c>
      <c r="I21" s="181">
        <v>155.05973269575713</v>
      </c>
      <c r="J21" s="181">
        <v>153.36672538618075</v>
      </c>
    </row>
    <row r="22" spans="1:10" ht="12.75" customHeight="1">
      <c r="A22" s="200" t="s">
        <v>547</v>
      </c>
      <c r="B22" s="182">
        <v>146.0313457349509</v>
      </c>
      <c r="C22" s="182">
        <v>160.71030665366075</v>
      </c>
      <c r="D22" s="182">
        <v>163.8</v>
      </c>
      <c r="E22" s="182">
        <v>168.09362794647637</v>
      </c>
      <c r="F22" s="182">
        <v>169.8</v>
      </c>
      <c r="G22" s="182">
        <v>164.01316076340137</v>
      </c>
      <c r="H22" s="181">
        <v>163.53351309635747</v>
      </c>
      <c r="I22" s="181">
        <v>147.96963571112008</v>
      </c>
      <c r="J22" s="181">
        <v>141.83310077265506</v>
      </c>
    </row>
    <row r="23" spans="1:10" ht="12.75" customHeight="1">
      <c r="A23" s="200" t="s">
        <v>548</v>
      </c>
      <c r="B23" s="182">
        <v>133.33103537759067</v>
      </c>
      <c r="C23" s="182">
        <v>149.5724207848643</v>
      </c>
      <c r="D23" s="182">
        <v>157.9</v>
      </c>
      <c r="E23" s="182">
        <v>164.00266505972954</v>
      </c>
      <c r="F23" s="182">
        <v>171.6</v>
      </c>
      <c r="G23" s="182">
        <v>173.20743863559449</v>
      </c>
      <c r="H23" s="181">
        <v>174.99541744221148</v>
      </c>
      <c r="I23" s="181">
        <v>176.92855288040556</v>
      </c>
      <c r="J23" s="181">
        <v>172.64001154662827</v>
      </c>
    </row>
    <row r="24" spans="1:10" ht="12.75" customHeight="1">
      <c r="A24" s="200" t="s">
        <v>549</v>
      </c>
      <c r="B24" s="182">
        <v>197.80078686322622</v>
      </c>
      <c r="C24" s="182">
        <v>219.9054110365413</v>
      </c>
      <c r="D24" s="182">
        <v>253.2</v>
      </c>
      <c r="E24" s="182">
        <v>256.90885274278423</v>
      </c>
      <c r="F24" s="182">
        <v>255.1</v>
      </c>
      <c r="G24" s="182">
        <v>238.95529182233983</v>
      </c>
      <c r="H24" s="181">
        <v>231.1308506291431</v>
      </c>
      <c r="I24" s="181">
        <v>221.12776638894735</v>
      </c>
      <c r="J24" s="181">
        <v>225.68507151339384</v>
      </c>
    </row>
    <row r="25" spans="1:10" ht="12.75" customHeight="1">
      <c r="A25" s="200" t="s">
        <v>551</v>
      </c>
      <c r="B25" s="182">
        <v>227.43328304576326</v>
      </c>
      <c r="C25" s="182">
        <v>236.7263113064336</v>
      </c>
      <c r="D25" s="182">
        <v>303.4</v>
      </c>
      <c r="E25" s="182">
        <v>340.17251538864895</v>
      </c>
      <c r="F25" s="182">
        <v>327.5</v>
      </c>
      <c r="G25" s="182">
        <v>302.55348225036613</v>
      </c>
      <c r="H25" s="181">
        <v>301.27763927179564</v>
      </c>
      <c r="I25" s="181">
        <v>295.44275987665367</v>
      </c>
      <c r="J25" s="181">
        <v>297.4805772746844</v>
      </c>
    </row>
    <row r="26" spans="1:10" ht="12.75" customHeight="1">
      <c r="A26" s="200" t="s">
        <v>550</v>
      </c>
      <c r="B26" s="182">
        <v>174.99443940735284</v>
      </c>
      <c r="C26" s="182">
        <v>179.58767594853668</v>
      </c>
      <c r="D26" s="182">
        <v>186.2</v>
      </c>
      <c r="E26" s="182">
        <v>177.55568380602432</v>
      </c>
      <c r="F26" s="182">
        <v>191.2</v>
      </c>
      <c r="G26" s="182">
        <v>188.3994218056111</v>
      </c>
      <c r="H26" s="181">
        <v>179.44197711883191</v>
      </c>
      <c r="I26" s="181">
        <v>178.62877090349406</v>
      </c>
      <c r="J26" s="181">
        <v>132.75232323259857</v>
      </c>
    </row>
    <row r="27" spans="1:10" ht="12.75" customHeight="1">
      <c r="A27" s="200" t="s">
        <v>552</v>
      </c>
      <c r="B27" s="182">
        <v>350.8104897098074</v>
      </c>
      <c r="C27" s="182">
        <v>369.5594223701555</v>
      </c>
      <c r="D27" s="182">
        <v>383</v>
      </c>
      <c r="E27" s="182">
        <v>411.8533513167302</v>
      </c>
      <c r="F27" s="182">
        <v>430.8</v>
      </c>
      <c r="G27" s="182">
        <v>395.7281656741646</v>
      </c>
      <c r="H27" s="181">
        <v>334.32614103533143</v>
      </c>
      <c r="I27" s="181">
        <v>325.4201318781627</v>
      </c>
      <c r="J27" s="181">
        <v>318.9117292405994</v>
      </c>
    </row>
    <row r="28" spans="1:10" ht="12.75" customHeight="1">
      <c r="A28" s="200" t="s">
        <v>171</v>
      </c>
      <c r="B28" s="182">
        <v>169.68849345297073</v>
      </c>
      <c r="C28" s="182">
        <v>176.01058574868281</v>
      </c>
      <c r="D28" s="182">
        <v>185.1</v>
      </c>
      <c r="E28" s="182">
        <v>194.76098122465177</v>
      </c>
      <c r="F28" s="182">
        <v>193.3</v>
      </c>
      <c r="G28" s="182">
        <v>187.9</v>
      </c>
      <c r="H28" s="181">
        <v>175.97125071325465</v>
      </c>
      <c r="I28" s="181">
        <v>167.2386173085647</v>
      </c>
      <c r="J28" s="181">
        <v>165.65842334132955</v>
      </c>
    </row>
    <row r="29" spans="1:10" ht="12.75" customHeight="1">
      <c r="A29" s="200" t="s">
        <v>553</v>
      </c>
      <c r="B29" s="182">
        <v>131.5517377338757</v>
      </c>
      <c r="C29" s="182">
        <v>138.41458417096553</v>
      </c>
      <c r="D29" s="182">
        <v>176</v>
      </c>
      <c r="E29" s="182">
        <v>176.38192513989392</v>
      </c>
      <c r="F29" s="182">
        <v>174.7</v>
      </c>
      <c r="G29" s="182">
        <v>163.74007342943486</v>
      </c>
      <c r="H29" s="181">
        <v>162.82128355706973</v>
      </c>
      <c r="I29" s="181">
        <v>137.19810537559064</v>
      </c>
      <c r="J29" s="181">
        <v>137.8538961508632</v>
      </c>
    </row>
    <row r="30" spans="1:10" ht="12.75" customHeight="1">
      <c r="A30" s="200" t="s">
        <v>554</v>
      </c>
      <c r="B30" s="182">
        <v>199.3362537926713</v>
      </c>
      <c r="C30" s="182">
        <v>236.50085935747884</v>
      </c>
      <c r="D30" s="182">
        <v>283.4</v>
      </c>
      <c r="E30" s="182">
        <v>286.01324911180257</v>
      </c>
      <c r="F30" s="182">
        <v>286.5</v>
      </c>
      <c r="G30" s="182">
        <v>258.87725626740973</v>
      </c>
      <c r="H30" s="181">
        <v>254.15123028520094</v>
      </c>
      <c r="I30" s="181">
        <v>244.9501718437484</v>
      </c>
      <c r="J30" s="181">
        <v>239.4689595830207</v>
      </c>
    </row>
    <row r="31" spans="1:10" ht="12.75" customHeight="1">
      <c r="A31" s="200" t="s">
        <v>555</v>
      </c>
      <c r="B31" s="182">
        <v>172.07927079085442</v>
      </c>
      <c r="C31" s="182">
        <v>177.87925035161913</v>
      </c>
      <c r="D31" s="182">
        <v>186.1</v>
      </c>
      <c r="E31" s="182">
        <v>196.5891992912634</v>
      </c>
      <c r="F31" s="182">
        <v>195</v>
      </c>
      <c r="G31" s="182">
        <v>190.28786034048616</v>
      </c>
      <c r="H31" s="181">
        <v>176.9638465653961</v>
      </c>
      <c r="I31" s="181">
        <v>167.81496694490554</v>
      </c>
      <c r="J31" s="181">
        <v>165.78763784514697</v>
      </c>
    </row>
    <row r="32" spans="1:10" ht="12.75" customHeight="1">
      <c r="A32" s="200" t="s">
        <v>556</v>
      </c>
      <c r="B32" s="182">
        <v>134.00831270602143</v>
      </c>
      <c r="C32" s="182">
        <v>132.7339376254604</v>
      </c>
      <c r="D32" s="182">
        <v>131.9</v>
      </c>
      <c r="E32" s="182">
        <v>136.58414806343413</v>
      </c>
      <c r="F32" s="182">
        <v>135.7</v>
      </c>
      <c r="G32" s="182">
        <v>133.27472238556976</v>
      </c>
      <c r="H32" s="181">
        <v>132.28459317102886</v>
      </c>
      <c r="I32" s="181">
        <v>130.17537616475062</v>
      </c>
      <c r="J32" s="181">
        <v>135.0642452171179</v>
      </c>
    </row>
    <row r="33" spans="1:10" ht="12.75" customHeight="1">
      <c r="A33" s="200" t="s">
        <v>172</v>
      </c>
      <c r="B33" s="182">
        <v>181.29791785754736</v>
      </c>
      <c r="C33" s="182">
        <v>188.67109204099913</v>
      </c>
      <c r="D33" s="182">
        <v>213.1</v>
      </c>
      <c r="E33" s="182">
        <v>230.4203896114066</v>
      </c>
      <c r="F33" s="182">
        <v>231.7</v>
      </c>
      <c r="G33" s="182">
        <v>215.6</v>
      </c>
      <c r="H33" s="181">
        <v>205.64370351105876</v>
      </c>
      <c r="I33" s="181">
        <v>200.72951293682385</v>
      </c>
      <c r="J33" s="181">
        <v>190.08194744231548</v>
      </c>
    </row>
    <row r="34" spans="1:10" ht="12.75" customHeight="1">
      <c r="A34" s="200" t="s">
        <v>553</v>
      </c>
      <c r="B34" s="182">
        <v>145.58206559833454</v>
      </c>
      <c r="C34" s="182">
        <v>147.51435810267316</v>
      </c>
      <c r="D34" s="182">
        <v>156.6</v>
      </c>
      <c r="E34" s="182">
        <v>168.21075151576045</v>
      </c>
      <c r="F34" s="182">
        <v>172</v>
      </c>
      <c r="G34" s="182">
        <v>172.53808326906432</v>
      </c>
      <c r="H34" s="181">
        <v>180.81325687340626</v>
      </c>
      <c r="I34" s="181">
        <v>179.08600882243422</v>
      </c>
      <c r="J34" s="181">
        <v>143.67739170890616</v>
      </c>
    </row>
    <row r="35" spans="1:10" ht="12.75" customHeight="1">
      <c r="A35" s="200" t="s">
        <v>554</v>
      </c>
      <c r="B35" s="182">
        <v>116.74944399550057</v>
      </c>
      <c r="C35" s="182">
        <v>118.3796150416198</v>
      </c>
      <c r="D35" s="182">
        <v>127.3</v>
      </c>
      <c r="E35" s="182">
        <v>145.69926912102332</v>
      </c>
      <c r="F35" s="182">
        <v>146</v>
      </c>
      <c r="G35" s="182">
        <v>138.5888698312711</v>
      </c>
      <c r="H35" s="181">
        <v>144.23850739707538</v>
      </c>
      <c r="I35" s="181">
        <v>137.19714171428572</v>
      </c>
      <c r="J35" s="181">
        <v>109.55236048143983</v>
      </c>
    </row>
    <row r="36" spans="1:10" ht="12.75" customHeight="1">
      <c r="A36" s="200" t="s">
        <v>555</v>
      </c>
      <c r="B36" s="182">
        <v>197.9467590578961</v>
      </c>
      <c r="C36" s="182">
        <v>204.53249340512562</v>
      </c>
      <c r="D36" s="182">
        <v>231.5</v>
      </c>
      <c r="E36" s="182">
        <v>249.71554850915655</v>
      </c>
      <c r="F36" s="182">
        <v>250.6</v>
      </c>
      <c r="G36" s="182">
        <v>233.23052502031308</v>
      </c>
      <c r="H36" s="181">
        <v>220.27875877012016</v>
      </c>
      <c r="I36" s="181">
        <v>216.21390959670197</v>
      </c>
      <c r="J36" s="181">
        <v>205.76421423677934</v>
      </c>
    </row>
    <row r="37" spans="1:10" ht="12.75" customHeight="1">
      <c r="A37" s="200" t="s">
        <v>556</v>
      </c>
      <c r="B37" s="182">
        <v>130.40292357943153</v>
      </c>
      <c r="C37" s="182">
        <v>141.93095728802118</v>
      </c>
      <c r="D37" s="182">
        <v>160.8</v>
      </c>
      <c r="E37" s="182">
        <v>175.26563565976798</v>
      </c>
      <c r="F37" s="182">
        <v>177.5</v>
      </c>
      <c r="G37" s="182">
        <v>162.96286586618996</v>
      </c>
      <c r="H37" s="181">
        <v>160.32560332087309</v>
      </c>
      <c r="I37" s="181">
        <v>151.99184360772853</v>
      </c>
      <c r="J37" s="181">
        <v>145.59149526812448</v>
      </c>
    </row>
    <row r="38" spans="1:10" ht="12.75" customHeight="1">
      <c r="A38" s="200"/>
      <c r="B38" s="182"/>
      <c r="C38" s="182"/>
      <c r="D38" s="182"/>
      <c r="E38" s="182"/>
      <c r="F38" s="182"/>
      <c r="G38" s="182"/>
      <c r="H38" s="213"/>
      <c r="I38" s="213"/>
      <c r="J38" s="213"/>
    </row>
    <row r="39" spans="1:10" s="43" customFormat="1" ht="12.75" customHeight="1">
      <c r="A39" s="190" t="s">
        <v>173</v>
      </c>
      <c r="B39" s="186">
        <v>157.20347542735558</v>
      </c>
      <c r="C39" s="186">
        <v>163.24209511463917</v>
      </c>
      <c r="D39" s="186">
        <v>172.7</v>
      </c>
      <c r="E39" s="186">
        <v>184.91675035858626</v>
      </c>
      <c r="F39" s="186">
        <v>185.4</v>
      </c>
      <c r="G39" s="186">
        <v>177.93080806827774</v>
      </c>
      <c r="H39" s="188">
        <v>172.09717742101674</v>
      </c>
      <c r="I39" s="188">
        <v>181.47352156214902</v>
      </c>
      <c r="J39" s="188">
        <v>168.49603857038082</v>
      </c>
    </row>
    <row r="40" spans="1:10" ht="12.75" customHeight="1">
      <c r="A40" s="200" t="s">
        <v>557</v>
      </c>
      <c r="B40" s="182">
        <v>132.01757860265113</v>
      </c>
      <c r="C40" s="182">
        <v>131.86033517561904</v>
      </c>
      <c r="D40" s="182">
        <v>140.4</v>
      </c>
      <c r="E40" s="182">
        <v>148.61055767537212</v>
      </c>
      <c r="F40" s="182">
        <v>151</v>
      </c>
      <c r="G40" s="182">
        <v>143.83495235519092</v>
      </c>
      <c r="H40" s="181">
        <v>138.68300312880504</v>
      </c>
      <c r="I40" s="181">
        <v>160.65138503172497</v>
      </c>
      <c r="J40" s="181">
        <v>149.520728171072</v>
      </c>
    </row>
    <row r="41" spans="1:10" ht="12.75" customHeight="1">
      <c r="A41" s="200" t="s">
        <v>558</v>
      </c>
      <c r="B41" s="182">
        <v>117.9929711227622</v>
      </c>
      <c r="C41" s="182">
        <v>117.62660352741074</v>
      </c>
      <c r="D41" s="182">
        <v>120.5</v>
      </c>
      <c r="E41" s="182">
        <v>123.89850926104742</v>
      </c>
      <c r="F41" s="182">
        <v>125.6</v>
      </c>
      <c r="G41" s="182">
        <v>121.70681052909269</v>
      </c>
      <c r="H41" s="181">
        <v>122.22960430969708</v>
      </c>
      <c r="I41" s="181">
        <v>123.5631991312706</v>
      </c>
      <c r="J41" s="181">
        <v>121.02266341198883</v>
      </c>
    </row>
    <row r="42" spans="1:10" ht="12.75" customHeight="1">
      <c r="A42" s="200" t="s">
        <v>559</v>
      </c>
      <c r="B42" s="182">
        <v>191.85375499048675</v>
      </c>
      <c r="C42" s="182">
        <v>205.8940913562183</v>
      </c>
      <c r="D42" s="182">
        <v>217.6</v>
      </c>
      <c r="E42" s="182">
        <v>235.590723112015</v>
      </c>
      <c r="F42" s="182">
        <v>233.8</v>
      </c>
      <c r="G42" s="182">
        <v>225.34572867882233</v>
      </c>
      <c r="H42" s="181">
        <v>217.72070000328705</v>
      </c>
      <c r="I42" s="181">
        <v>214.22965589213158</v>
      </c>
      <c r="J42" s="181">
        <v>197.49242973288432</v>
      </c>
    </row>
    <row r="43" spans="1:10" ht="12.75" customHeight="1">
      <c r="A43" s="190"/>
      <c r="B43" s="182"/>
      <c r="C43" s="182"/>
      <c r="D43" s="182"/>
      <c r="E43" s="182"/>
      <c r="F43" s="182"/>
      <c r="G43" s="182"/>
      <c r="H43" s="181"/>
      <c r="I43" s="181"/>
      <c r="J43" s="181"/>
    </row>
    <row r="44" spans="1:10" s="43" customFormat="1" ht="21.75" customHeight="1" thickBot="1">
      <c r="A44" s="451" t="s">
        <v>196</v>
      </c>
      <c r="B44" s="442">
        <v>171.16439845640105</v>
      </c>
      <c r="C44" s="442">
        <v>184.2400410835354</v>
      </c>
      <c r="D44" s="442">
        <v>197.3</v>
      </c>
      <c r="E44" s="442">
        <v>209.9707507189542</v>
      </c>
      <c r="F44" s="442">
        <v>208.1</v>
      </c>
      <c r="G44" s="442">
        <v>198.5</v>
      </c>
      <c r="H44" s="444">
        <v>192.762194493995</v>
      </c>
      <c r="I44" s="444">
        <v>189.73324763099845</v>
      </c>
      <c r="J44" s="444">
        <v>184.07890918733304</v>
      </c>
    </row>
    <row r="45" spans="1:6" ht="15.75">
      <c r="A45" s="47"/>
      <c r="B45" s="48"/>
      <c r="C45" s="48"/>
      <c r="D45" s="48"/>
      <c r="E45" s="40"/>
      <c r="F45" s="40"/>
    </row>
    <row r="46" spans="1:6" ht="15.75">
      <c r="A46" s="40"/>
      <c r="B46" s="44"/>
      <c r="C46" s="44"/>
      <c r="D46" s="44"/>
      <c r="E46" s="40"/>
      <c r="F46" s="40"/>
    </row>
    <row r="47" spans="1:6" ht="15.75">
      <c r="A47" s="40"/>
      <c r="B47" s="44"/>
      <c r="C47" s="44"/>
      <c r="D47" s="44"/>
      <c r="E47" s="40"/>
      <c r="F47" s="40"/>
    </row>
    <row r="48" spans="1:6" ht="15.75">
      <c r="A48" s="40"/>
      <c r="B48" s="44"/>
      <c r="C48" s="44"/>
      <c r="D48" s="44"/>
      <c r="E48" s="40"/>
      <c r="F48" s="40"/>
    </row>
    <row r="49" spans="1:6" ht="15.75">
      <c r="A49" s="40"/>
      <c r="B49" s="44"/>
      <c r="C49" s="44"/>
      <c r="D49" s="44"/>
      <c r="E49" s="40"/>
      <c r="F49" s="40"/>
    </row>
    <row r="50" spans="1:6" ht="15.75">
      <c r="A50" s="40"/>
      <c r="B50" s="40"/>
      <c r="C50" s="40"/>
      <c r="E50" s="40"/>
      <c r="F50" s="40"/>
    </row>
    <row r="51" spans="1:6" ht="15.75">
      <c r="A51" s="40"/>
      <c r="B51" s="40"/>
      <c r="C51" s="40"/>
      <c r="E51" s="40"/>
      <c r="F51" s="40"/>
    </row>
    <row r="52" spans="1:6" ht="15.75">
      <c r="A52" s="40"/>
      <c r="B52" s="40"/>
      <c r="C52" s="40"/>
      <c r="E52" s="40"/>
      <c r="F52" s="40"/>
    </row>
    <row r="53" spans="1:6" ht="15.75">
      <c r="A53" s="40"/>
      <c r="B53" s="40"/>
      <c r="C53" s="40"/>
      <c r="E53" s="40"/>
      <c r="F53" s="40"/>
    </row>
    <row r="54" spans="1:6" ht="15.75">
      <c r="A54" s="40"/>
      <c r="B54" s="40"/>
      <c r="C54" s="40"/>
      <c r="E54" s="40"/>
      <c r="F54" s="40"/>
    </row>
    <row r="55" spans="1:6" ht="15.75">
      <c r="A55" s="40"/>
      <c r="B55" s="40"/>
      <c r="C55" s="40"/>
      <c r="E55" s="40"/>
      <c r="F55" s="40"/>
    </row>
    <row r="56" spans="1:6" ht="15.75">
      <c r="A56" s="40"/>
      <c r="B56" s="40"/>
      <c r="C56" s="40"/>
      <c r="E56" s="40"/>
      <c r="F56" s="40"/>
    </row>
    <row r="57" spans="1:6" ht="15.75">
      <c r="A57" s="40"/>
      <c r="B57" s="40"/>
      <c r="C57" s="40"/>
      <c r="E57" s="40"/>
      <c r="F57" s="40"/>
    </row>
    <row r="58" spans="1:6" ht="15.75">
      <c r="A58" s="40"/>
      <c r="B58" s="40"/>
      <c r="C58" s="40"/>
      <c r="E58" s="40"/>
      <c r="F58" s="40"/>
    </row>
    <row r="59" spans="1:6" ht="15.75">
      <c r="A59" s="40"/>
      <c r="B59" s="40"/>
      <c r="C59" s="40"/>
      <c r="E59" s="40"/>
      <c r="F59" s="40"/>
    </row>
    <row r="60" spans="1:6" ht="15.75">
      <c r="A60" s="40"/>
      <c r="B60" s="40"/>
      <c r="C60" s="40"/>
      <c r="E60" s="40"/>
      <c r="F60" s="40"/>
    </row>
    <row r="61" spans="1:6" ht="15.75">
      <c r="A61" s="40"/>
      <c r="B61" s="40"/>
      <c r="C61" s="40"/>
      <c r="E61" s="40"/>
      <c r="F61" s="40"/>
    </row>
    <row r="62" spans="1:6" ht="15.75">
      <c r="A62" s="40"/>
      <c r="B62" s="40"/>
      <c r="C62" s="40"/>
      <c r="E62" s="40"/>
      <c r="F62" s="40"/>
    </row>
    <row r="63" spans="1:6" ht="15.75">
      <c r="A63" s="40"/>
      <c r="B63" s="40"/>
      <c r="C63" s="40"/>
      <c r="E63" s="40"/>
      <c r="F63" s="40"/>
    </row>
    <row r="64" spans="1:6" ht="15.75">
      <c r="A64" s="40"/>
      <c r="B64" s="40"/>
      <c r="C64" s="40"/>
      <c r="E64" s="40"/>
      <c r="F64" s="40"/>
    </row>
    <row r="65" spans="1:6" ht="15.75">
      <c r="A65" s="40"/>
      <c r="B65" s="40"/>
      <c r="C65" s="40"/>
      <c r="E65" s="40"/>
      <c r="F65" s="40"/>
    </row>
    <row r="66" spans="1:6" ht="15.75">
      <c r="A66" s="40"/>
      <c r="B66" s="40"/>
      <c r="C66" s="40"/>
      <c r="E66" s="40"/>
      <c r="F66" s="40"/>
    </row>
    <row r="67" spans="1:6" ht="15.75">
      <c r="A67" s="40"/>
      <c r="B67" s="40"/>
      <c r="C67" s="40"/>
      <c r="E67" s="40"/>
      <c r="F67" s="40"/>
    </row>
    <row r="68" spans="1:6" ht="15.75">
      <c r="A68" s="40"/>
      <c r="B68" s="40"/>
      <c r="C68" s="40"/>
      <c r="E68" s="40"/>
      <c r="F68" s="40"/>
    </row>
    <row r="69" spans="1:6" ht="15.75">
      <c r="A69" s="40"/>
      <c r="B69" s="40"/>
      <c r="C69" s="40"/>
      <c r="E69" s="40"/>
      <c r="F69" s="40"/>
    </row>
    <row r="70" spans="1:6" ht="15.75">
      <c r="A70" s="40"/>
      <c r="B70" s="40"/>
      <c r="C70" s="40"/>
      <c r="E70" s="40"/>
      <c r="F70" s="40"/>
    </row>
    <row r="71" spans="1:6" ht="15.75">
      <c r="A71" s="40"/>
      <c r="B71" s="40"/>
      <c r="C71" s="40"/>
      <c r="E71" s="40"/>
      <c r="F71" s="40"/>
    </row>
    <row r="72" spans="1:6" ht="15.75">
      <c r="A72" s="40"/>
      <c r="B72" s="40"/>
      <c r="C72" s="40"/>
      <c r="E72" s="40"/>
      <c r="F72" s="40"/>
    </row>
    <row r="73" spans="1:6" ht="15.75">
      <c r="A73" s="40"/>
      <c r="B73" s="40"/>
      <c r="C73" s="40"/>
      <c r="E73" s="40"/>
      <c r="F73" s="40"/>
    </row>
    <row r="74" spans="1:6" ht="15.75">
      <c r="A74" s="40"/>
      <c r="B74" s="40"/>
      <c r="C74" s="40"/>
      <c r="E74" s="40"/>
      <c r="F74" s="40"/>
    </row>
    <row r="75" spans="1:6" ht="15.75">
      <c r="A75" s="40"/>
      <c r="B75" s="40"/>
      <c r="C75" s="40"/>
      <c r="E75" s="40"/>
      <c r="F75" s="40"/>
    </row>
    <row r="76" spans="1:6" ht="15.75">
      <c r="A76" s="40"/>
      <c r="B76" s="40"/>
      <c r="C76" s="40"/>
      <c r="E76" s="40"/>
      <c r="F76" s="40"/>
    </row>
    <row r="77" spans="1:6" ht="15.75">
      <c r="A77" s="40"/>
      <c r="B77" s="40"/>
      <c r="C77" s="40"/>
      <c r="E77" s="40"/>
      <c r="F77" s="40"/>
    </row>
    <row r="78" spans="1:6" ht="15.75">
      <c r="A78" s="40"/>
      <c r="B78" s="40"/>
      <c r="C78" s="40"/>
      <c r="E78" s="40"/>
      <c r="F78" s="40"/>
    </row>
    <row r="79" spans="1:6" ht="15.75">
      <c r="A79" s="40"/>
      <c r="B79" s="40"/>
      <c r="C79" s="40"/>
      <c r="E79" s="40"/>
      <c r="F79" s="40"/>
    </row>
    <row r="80" spans="1:6" ht="15.75">
      <c r="A80" s="40"/>
      <c r="B80" s="40"/>
      <c r="C80" s="40"/>
      <c r="E80" s="40"/>
      <c r="F80" s="40"/>
    </row>
    <row r="81" spans="1:6" ht="15.75">
      <c r="A81" s="40"/>
      <c r="B81" s="40"/>
      <c r="C81" s="40"/>
      <c r="E81" s="40"/>
      <c r="F81" s="40"/>
    </row>
    <row r="82" spans="1:6" ht="15.75">
      <c r="A82" s="40"/>
      <c r="B82" s="40"/>
      <c r="C82" s="40"/>
      <c r="E82" s="40"/>
      <c r="F82" s="40"/>
    </row>
    <row r="83" spans="1:6" ht="15.75">
      <c r="A83" s="40"/>
      <c r="B83" s="40"/>
      <c r="C83" s="40"/>
      <c r="E83" s="40"/>
      <c r="F83" s="40"/>
    </row>
    <row r="84" spans="1:6" ht="15.75">
      <c r="A84" s="40"/>
      <c r="B84" s="40"/>
      <c r="C84" s="40"/>
      <c r="E84" s="40"/>
      <c r="F84" s="40"/>
    </row>
    <row r="85" spans="1:6" ht="15.75">
      <c r="A85" s="40"/>
      <c r="B85" s="40"/>
      <c r="C85" s="40"/>
      <c r="E85" s="40"/>
      <c r="F85" s="40"/>
    </row>
    <row r="86" spans="1:6" ht="15.75">
      <c r="A86" s="40"/>
      <c r="B86" s="40"/>
      <c r="C86" s="40"/>
      <c r="E86" s="40"/>
      <c r="F86" s="40"/>
    </row>
    <row r="87" spans="1:6" ht="15.75">
      <c r="A87" s="40"/>
      <c r="B87" s="40"/>
      <c r="C87" s="40"/>
      <c r="E87" s="40"/>
      <c r="F87" s="40"/>
    </row>
    <row r="88" spans="1:6" ht="15.75">
      <c r="A88" s="40"/>
      <c r="B88" s="40"/>
      <c r="C88" s="40"/>
      <c r="E88" s="40"/>
      <c r="F88" s="40"/>
    </row>
    <row r="89" spans="1:6" ht="15.75">
      <c r="A89" s="40"/>
      <c r="B89" s="40"/>
      <c r="C89" s="40"/>
      <c r="E89" s="40"/>
      <c r="F89" s="40"/>
    </row>
    <row r="90" spans="1:6" ht="15.75">
      <c r="A90" s="40"/>
      <c r="B90" s="40"/>
      <c r="C90" s="40"/>
      <c r="E90" s="40"/>
      <c r="F90" s="40"/>
    </row>
    <row r="91" spans="1:6" ht="15.75">
      <c r="A91" s="40"/>
      <c r="B91" s="40"/>
      <c r="C91" s="40"/>
      <c r="E91" s="40"/>
      <c r="F91" s="40"/>
    </row>
    <row r="92" spans="1:6" ht="15.75">
      <c r="A92" s="40"/>
      <c r="B92" s="40"/>
      <c r="C92" s="40"/>
      <c r="E92" s="40"/>
      <c r="F92" s="40"/>
    </row>
    <row r="93" spans="1:6" ht="15.75">
      <c r="A93" s="40"/>
      <c r="B93" s="40"/>
      <c r="C93" s="40"/>
      <c r="E93" s="40"/>
      <c r="F93" s="40"/>
    </row>
    <row r="94" spans="1:6" ht="15.75">
      <c r="A94" s="40"/>
      <c r="B94" s="40"/>
      <c r="C94" s="40"/>
      <c r="E94" s="40"/>
      <c r="F94" s="40"/>
    </row>
    <row r="95" spans="1:6" ht="15.75">
      <c r="A95" s="40"/>
      <c r="B95" s="40"/>
      <c r="C95" s="40"/>
      <c r="E95" s="40"/>
      <c r="F95" s="40"/>
    </row>
    <row r="96" spans="1:6" ht="15.75">
      <c r="A96" s="40"/>
      <c r="B96" s="40"/>
      <c r="C96" s="40"/>
      <c r="E96" s="40"/>
      <c r="F96" s="40"/>
    </row>
    <row r="97" spans="1:6" ht="15.75">
      <c r="A97" s="40"/>
      <c r="B97" s="40"/>
      <c r="C97" s="40"/>
      <c r="E97" s="40"/>
      <c r="F97" s="40"/>
    </row>
    <row r="98" spans="1:6" ht="15.75">
      <c r="A98" s="40"/>
      <c r="B98" s="40"/>
      <c r="C98" s="40"/>
      <c r="E98" s="40"/>
      <c r="F98" s="40"/>
    </row>
    <row r="99" spans="1:6" ht="15.75">
      <c r="A99" s="40"/>
      <c r="B99" s="40"/>
      <c r="C99" s="40"/>
      <c r="E99" s="40"/>
      <c r="F99" s="40"/>
    </row>
    <row r="100" spans="1:6" ht="15.75">
      <c r="A100" s="40"/>
      <c r="B100" s="40"/>
      <c r="C100" s="40"/>
      <c r="E100" s="40"/>
      <c r="F100" s="40"/>
    </row>
    <row r="101" spans="1:6" ht="15.75">
      <c r="A101" s="40"/>
      <c r="B101" s="40"/>
      <c r="C101" s="40"/>
      <c r="E101" s="40"/>
      <c r="F101" s="40"/>
    </row>
    <row r="102" spans="1:6" ht="15.75">
      <c r="A102" s="40"/>
      <c r="B102" s="40"/>
      <c r="C102" s="40"/>
      <c r="E102" s="40"/>
      <c r="F102" s="40"/>
    </row>
    <row r="103" spans="1:6" ht="15.75">
      <c r="A103" s="40"/>
      <c r="B103" s="40"/>
      <c r="C103" s="40"/>
      <c r="E103" s="40"/>
      <c r="F103" s="40"/>
    </row>
    <row r="104" spans="1:6" ht="15.75">
      <c r="A104" s="40"/>
      <c r="B104" s="40"/>
      <c r="C104" s="40"/>
      <c r="E104" s="40"/>
      <c r="F104" s="40"/>
    </row>
    <row r="105" spans="1:6" ht="15.75">
      <c r="A105" s="40"/>
      <c r="B105" s="40"/>
      <c r="C105" s="40"/>
      <c r="E105" s="40"/>
      <c r="F105" s="40"/>
    </row>
    <row r="106" spans="1:6" ht="15.75">
      <c r="A106" s="40"/>
      <c r="B106" s="40"/>
      <c r="C106" s="40"/>
      <c r="E106" s="40"/>
      <c r="F106" s="40"/>
    </row>
    <row r="107" spans="1:6" ht="15.75">
      <c r="A107" s="40"/>
      <c r="B107" s="40"/>
      <c r="C107" s="40"/>
      <c r="E107" s="40"/>
      <c r="F107" s="40"/>
    </row>
    <row r="108" spans="1:6" ht="15.75">
      <c r="A108" s="40"/>
      <c r="B108" s="40"/>
      <c r="C108" s="40"/>
      <c r="E108" s="40"/>
      <c r="F108" s="40"/>
    </row>
    <row r="109" spans="1:6" ht="15.75">
      <c r="A109" s="40"/>
      <c r="B109" s="40"/>
      <c r="C109" s="40"/>
      <c r="E109" s="40"/>
      <c r="F109" s="40"/>
    </row>
    <row r="110" spans="1:6" ht="15.75">
      <c r="A110" s="40"/>
      <c r="B110" s="40"/>
      <c r="C110" s="40"/>
      <c r="E110" s="40"/>
      <c r="F110" s="40"/>
    </row>
    <row r="111" spans="1:6" ht="15.75">
      <c r="A111" s="40"/>
      <c r="B111" s="40"/>
      <c r="C111" s="40"/>
      <c r="E111" s="40"/>
      <c r="F111" s="40"/>
    </row>
    <row r="112" spans="1:6" ht="15.75">
      <c r="A112" s="40"/>
      <c r="B112" s="40"/>
      <c r="C112" s="40"/>
      <c r="E112" s="40"/>
      <c r="F112" s="40"/>
    </row>
    <row r="113" spans="1:6" ht="15.75">
      <c r="A113" s="40"/>
      <c r="B113" s="40"/>
      <c r="C113" s="40"/>
      <c r="E113" s="40"/>
      <c r="F113" s="40"/>
    </row>
    <row r="114" spans="1:6" ht="15.75">
      <c r="A114" s="40"/>
      <c r="B114" s="40"/>
      <c r="C114" s="40"/>
      <c r="E114" s="40"/>
      <c r="F114" s="40"/>
    </row>
    <row r="115" spans="1:6" ht="15.75">
      <c r="A115" s="40"/>
      <c r="B115" s="40"/>
      <c r="C115" s="40"/>
      <c r="E115" s="40"/>
      <c r="F115" s="40"/>
    </row>
    <row r="116" spans="1:6" ht="15.75">
      <c r="A116" s="40"/>
      <c r="B116" s="40"/>
      <c r="C116" s="40"/>
      <c r="E116" s="40"/>
      <c r="F116" s="40"/>
    </row>
    <row r="117" spans="1:6" ht="15.75">
      <c r="A117" s="40"/>
      <c r="B117" s="40"/>
      <c r="C117" s="40"/>
      <c r="E117" s="40"/>
      <c r="F117" s="40"/>
    </row>
    <row r="118" spans="1:6" ht="15.75">
      <c r="A118" s="40"/>
      <c r="B118" s="40"/>
      <c r="C118" s="40"/>
      <c r="E118" s="40"/>
      <c r="F118" s="40"/>
    </row>
    <row r="119" spans="1:6" ht="15.75">
      <c r="A119" s="40"/>
      <c r="B119" s="40"/>
      <c r="C119" s="40"/>
      <c r="E119" s="40"/>
      <c r="F119" s="40"/>
    </row>
    <row r="120" spans="1:6" ht="15.75">
      <c r="A120" s="40"/>
      <c r="B120" s="40"/>
      <c r="C120" s="40"/>
      <c r="E120" s="40"/>
      <c r="F120" s="40"/>
    </row>
    <row r="121" spans="1:6" ht="15.75">
      <c r="A121" s="40"/>
      <c r="B121" s="40"/>
      <c r="C121" s="40"/>
      <c r="E121" s="40"/>
      <c r="F121" s="40"/>
    </row>
    <row r="122" spans="1:6" ht="15.75">
      <c r="A122" s="40"/>
      <c r="B122" s="40"/>
      <c r="C122" s="40"/>
      <c r="E122" s="40"/>
      <c r="F122" s="40"/>
    </row>
    <row r="123" spans="1:6" ht="15.75">
      <c r="A123" s="40"/>
      <c r="B123" s="40"/>
      <c r="C123" s="40"/>
      <c r="E123" s="40"/>
      <c r="F123" s="40"/>
    </row>
    <row r="124" spans="1:6" ht="15.75">
      <c r="A124" s="40"/>
      <c r="B124" s="40"/>
      <c r="C124" s="40"/>
      <c r="E124" s="40"/>
      <c r="F124" s="40"/>
    </row>
    <row r="125" spans="1:6" ht="15.75">
      <c r="A125" s="40"/>
      <c r="B125" s="40"/>
      <c r="C125" s="40"/>
      <c r="E125" s="40"/>
      <c r="F125" s="40"/>
    </row>
    <row r="126" spans="1:6" ht="15.75">
      <c r="A126" s="40"/>
      <c r="B126" s="40"/>
      <c r="C126" s="40"/>
      <c r="E126" s="40"/>
      <c r="F126" s="40"/>
    </row>
    <row r="127" spans="1:6" ht="15.75">
      <c r="A127" s="40"/>
      <c r="B127" s="40"/>
      <c r="C127" s="40"/>
      <c r="E127" s="40"/>
      <c r="F127" s="40"/>
    </row>
    <row r="128" spans="1:6" ht="15.75">
      <c r="A128" s="40"/>
      <c r="B128" s="40"/>
      <c r="C128" s="40"/>
      <c r="E128" s="40"/>
      <c r="F128" s="40"/>
    </row>
    <row r="129" spans="1:6" ht="15.75">
      <c r="A129" s="40"/>
      <c r="B129" s="40"/>
      <c r="C129" s="40"/>
      <c r="E129" s="40"/>
      <c r="F129" s="40"/>
    </row>
    <row r="130" spans="1:6" ht="15.75">
      <c r="A130" s="40"/>
      <c r="B130" s="40"/>
      <c r="C130" s="40"/>
      <c r="E130" s="40"/>
      <c r="F130" s="40"/>
    </row>
    <row r="131" spans="1:6" ht="15.75">
      <c r="A131" s="40"/>
      <c r="B131" s="40"/>
      <c r="C131" s="40"/>
      <c r="E131" s="40"/>
      <c r="F131" s="40"/>
    </row>
    <row r="132" spans="1:6" ht="15.75">
      <c r="A132" s="40"/>
      <c r="B132" s="40"/>
      <c r="C132" s="40"/>
      <c r="E132" s="40"/>
      <c r="F132" s="40"/>
    </row>
    <row r="133" spans="1:6" ht="15.75">
      <c r="A133" s="40"/>
      <c r="B133" s="40"/>
      <c r="C133" s="40"/>
      <c r="E133" s="40"/>
      <c r="F133" s="40"/>
    </row>
    <row r="134" spans="1:6" ht="15.75">
      <c r="A134" s="40"/>
      <c r="B134" s="40"/>
      <c r="C134" s="40"/>
      <c r="E134" s="40"/>
      <c r="F134" s="40"/>
    </row>
    <row r="135" spans="1:6" ht="15.75">
      <c r="A135" s="40"/>
      <c r="B135" s="40"/>
      <c r="C135" s="40"/>
      <c r="E135" s="40"/>
      <c r="F135" s="40"/>
    </row>
    <row r="136" spans="1:6" ht="15.75">
      <c r="A136" s="40"/>
      <c r="B136" s="40"/>
      <c r="C136" s="40"/>
      <c r="E136" s="40"/>
      <c r="F136" s="40"/>
    </row>
    <row r="137" spans="1:6" ht="15.75">
      <c r="A137" s="40"/>
      <c r="B137" s="40"/>
      <c r="C137" s="40"/>
      <c r="E137" s="40"/>
      <c r="F137" s="40"/>
    </row>
    <row r="138" spans="1:6" ht="15.75">
      <c r="A138" s="40"/>
      <c r="B138" s="40"/>
      <c r="C138" s="40"/>
      <c r="E138" s="40"/>
      <c r="F138" s="40"/>
    </row>
    <row r="139" spans="1:6" ht="15.75">
      <c r="A139" s="40"/>
      <c r="B139" s="40"/>
      <c r="C139" s="40"/>
      <c r="E139" s="40"/>
      <c r="F139" s="40"/>
    </row>
    <row r="140" spans="1:6" ht="15.75">
      <c r="A140" s="40"/>
      <c r="B140" s="40"/>
      <c r="C140" s="40"/>
      <c r="E140" s="40"/>
      <c r="F140" s="40"/>
    </row>
    <row r="141" spans="1:6" ht="15.75">
      <c r="A141" s="40"/>
      <c r="B141" s="40"/>
      <c r="C141" s="40"/>
      <c r="E141" s="40"/>
      <c r="F141" s="40"/>
    </row>
    <row r="142" spans="1:6" ht="15.75">
      <c r="A142" s="40"/>
      <c r="B142" s="40"/>
      <c r="C142" s="40"/>
      <c r="E142" s="40"/>
      <c r="F142" s="40"/>
    </row>
    <row r="143" spans="1:6" ht="15.75">
      <c r="A143" s="40"/>
      <c r="B143" s="40"/>
      <c r="C143" s="40"/>
      <c r="E143" s="40"/>
      <c r="F143" s="40"/>
    </row>
    <row r="144" spans="1:6" ht="15.75">
      <c r="A144" s="40"/>
      <c r="B144" s="40"/>
      <c r="C144" s="40"/>
      <c r="E144" s="40"/>
      <c r="F144" s="40"/>
    </row>
    <row r="145" spans="1:6" ht="15.75">
      <c r="A145" s="40"/>
      <c r="B145" s="40"/>
      <c r="C145" s="40"/>
      <c r="E145" s="40"/>
      <c r="F145" s="40"/>
    </row>
    <row r="146" spans="1:6" ht="15.75">
      <c r="A146" s="40"/>
      <c r="B146" s="40"/>
      <c r="C146" s="40"/>
      <c r="E146" s="40"/>
      <c r="F146" s="40"/>
    </row>
    <row r="147" spans="1:6" ht="15.75">
      <c r="A147" s="40"/>
      <c r="B147" s="40"/>
      <c r="C147" s="40"/>
      <c r="E147" s="40"/>
      <c r="F147" s="40"/>
    </row>
    <row r="148" spans="1:6" ht="15.75">
      <c r="A148" s="40"/>
      <c r="B148" s="40"/>
      <c r="C148" s="40"/>
      <c r="E148" s="40"/>
      <c r="F148" s="40"/>
    </row>
    <row r="149" spans="1:6" ht="15.75">
      <c r="A149" s="40"/>
      <c r="B149" s="40"/>
      <c r="C149" s="40"/>
      <c r="E149" s="40"/>
      <c r="F149" s="40"/>
    </row>
    <row r="150" spans="1:6" ht="15.75">
      <c r="A150" s="40"/>
      <c r="B150" s="40"/>
      <c r="C150" s="40"/>
      <c r="E150" s="40"/>
      <c r="F150" s="40"/>
    </row>
    <row r="151" spans="1:6" ht="15.75">
      <c r="A151" s="40"/>
      <c r="B151" s="40"/>
      <c r="C151" s="40"/>
      <c r="E151" s="40"/>
      <c r="F151" s="40"/>
    </row>
    <row r="152" spans="1:6" ht="15.75">
      <c r="A152" s="40"/>
      <c r="B152" s="40"/>
      <c r="C152" s="40"/>
      <c r="E152" s="40"/>
      <c r="F152" s="40"/>
    </row>
    <row r="153" spans="1:6" ht="15.75">
      <c r="A153" s="40"/>
      <c r="B153" s="40"/>
      <c r="C153" s="40"/>
      <c r="E153" s="40"/>
      <c r="F153" s="40"/>
    </row>
    <row r="154" spans="1:6" ht="15.75">
      <c r="A154" s="40"/>
      <c r="B154" s="40"/>
      <c r="C154" s="40"/>
      <c r="E154" s="40"/>
      <c r="F154" s="40"/>
    </row>
    <row r="155" spans="1:6" ht="15.75">
      <c r="A155" s="40"/>
      <c r="B155" s="40"/>
      <c r="C155" s="40"/>
      <c r="E155" s="40"/>
      <c r="F155" s="40"/>
    </row>
    <row r="156" spans="1:6" ht="15.75">
      <c r="A156" s="40"/>
      <c r="B156" s="40"/>
      <c r="C156" s="40"/>
      <c r="E156" s="40"/>
      <c r="F156" s="40"/>
    </row>
    <row r="157" spans="1:6" ht="15.75">
      <c r="A157" s="40"/>
      <c r="B157" s="40"/>
      <c r="C157" s="40"/>
      <c r="E157" s="40"/>
      <c r="F157" s="40"/>
    </row>
    <row r="158" spans="1:6" ht="15.75">
      <c r="A158" s="40"/>
      <c r="B158" s="40"/>
      <c r="C158" s="40"/>
      <c r="E158" s="40"/>
      <c r="F158" s="40"/>
    </row>
    <row r="159" spans="1:6" ht="15.75">
      <c r="A159" s="40"/>
      <c r="B159" s="40"/>
      <c r="C159" s="40"/>
      <c r="E159" s="40"/>
      <c r="F159" s="40"/>
    </row>
    <row r="160" spans="1:6" ht="15.75">
      <c r="A160" s="40"/>
      <c r="B160" s="40"/>
      <c r="C160" s="40"/>
      <c r="E160" s="40"/>
      <c r="F160" s="40"/>
    </row>
    <row r="161" spans="1:6" ht="15.75">
      <c r="A161" s="40"/>
      <c r="B161" s="40"/>
      <c r="C161" s="40"/>
      <c r="E161" s="40"/>
      <c r="F161" s="40"/>
    </row>
    <row r="162" spans="1:6" ht="15.75">
      <c r="A162" s="40"/>
      <c r="B162" s="40"/>
      <c r="C162" s="40"/>
      <c r="E162" s="40"/>
      <c r="F162" s="40"/>
    </row>
    <row r="163" spans="1:6" ht="15.75">
      <c r="A163" s="40"/>
      <c r="B163" s="40"/>
      <c r="C163" s="40"/>
      <c r="E163" s="40"/>
      <c r="F163" s="40"/>
    </row>
    <row r="164" spans="1:6" ht="15.75">
      <c r="A164" s="40"/>
      <c r="B164" s="40"/>
      <c r="C164" s="40"/>
      <c r="E164" s="40"/>
      <c r="F164" s="40"/>
    </row>
    <row r="165" spans="1:6" ht="15.75">
      <c r="A165" s="40"/>
      <c r="B165" s="40"/>
      <c r="C165" s="40"/>
      <c r="E165" s="40"/>
      <c r="F165" s="40"/>
    </row>
    <row r="166" spans="1:6" ht="15.75">
      <c r="A166" s="40"/>
      <c r="B166" s="40"/>
      <c r="C166" s="40"/>
      <c r="E166" s="40"/>
      <c r="F166" s="40"/>
    </row>
    <row r="167" spans="1:6" ht="15.75">
      <c r="A167" s="40"/>
      <c r="B167" s="40"/>
      <c r="C167" s="40"/>
      <c r="E167" s="40"/>
      <c r="F167" s="40"/>
    </row>
    <row r="168" spans="1:6" ht="15.75">
      <c r="A168" s="40"/>
      <c r="B168" s="40"/>
      <c r="C168" s="40"/>
      <c r="E168" s="40"/>
      <c r="F168" s="40"/>
    </row>
    <row r="169" spans="1:6" ht="15.75">
      <c r="A169" s="40"/>
      <c r="B169" s="40"/>
      <c r="C169" s="40"/>
      <c r="E169" s="40"/>
      <c r="F169" s="40"/>
    </row>
    <row r="170" spans="1:6" ht="15.75">
      <c r="A170" s="40"/>
      <c r="B170" s="40"/>
      <c r="C170" s="40"/>
      <c r="E170" s="40"/>
      <c r="F170" s="40"/>
    </row>
    <row r="171" spans="1:6" ht="15.75">
      <c r="A171" s="40"/>
      <c r="B171" s="40"/>
      <c r="C171" s="40"/>
      <c r="E171" s="40"/>
      <c r="F171" s="40"/>
    </row>
    <row r="172" spans="1:6" ht="15.75">
      <c r="A172" s="40"/>
      <c r="B172" s="40"/>
      <c r="C172" s="40"/>
      <c r="E172" s="40"/>
      <c r="F172" s="40"/>
    </row>
    <row r="173" spans="1:6" ht="15.75">
      <c r="A173" s="40"/>
      <c r="B173" s="40"/>
      <c r="C173" s="40"/>
      <c r="E173" s="40"/>
      <c r="F173" s="40"/>
    </row>
    <row r="174" spans="1:6" ht="15.75">
      <c r="A174" s="40"/>
      <c r="B174" s="40"/>
      <c r="C174" s="40"/>
      <c r="E174" s="40"/>
      <c r="F174" s="40"/>
    </row>
    <row r="175" spans="1:6" ht="15.75">
      <c r="A175" s="40"/>
      <c r="B175" s="40"/>
      <c r="C175" s="40"/>
      <c r="E175" s="40"/>
      <c r="F175" s="40"/>
    </row>
    <row r="176" spans="1:6" ht="15.75">
      <c r="A176" s="40"/>
      <c r="B176" s="40"/>
      <c r="C176" s="40"/>
      <c r="E176" s="40"/>
      <c r="F176" s="40"/>
    </row>
    <row r="177" spans="1:6" ht="15.75">
      <c r="A177" s="40"/>
      <c r="B177" s="40"/>
      <c r="C177" s="40"/>
      <c r="E177" s="40"/>
      <c r="F177" s="40"/>
    </row>
    <row r="178" spans="1:6" ht="15.75">
      <c r="A178" s="40"/>
      <c r="B178" s="40"/>
      <c r="C178" s="40"/>
      <c r="E178" s="40"/>
      <c r="F178" s="40"/>
    </row>
    <row r="179" spans="1:6" ht="15.75">
      <c r="A179" s="40"/>
      <c r="B179" s="40"/>
      <c r="C179" s="40"/>
      <c r="E179" s="40"/>
      <c r="F179" s="40"/>
    </row>
    <row r="180" spans="1:6" ht="15.75">
      <c r="A180" s="40"/>
      <c r="B180" s="40"/>
      <c r="C180" s="40"/>
      <c r="E180" s="40"/>
      <c r="F180" s="40"/>
    </row>
    <row r="181" spans="1:6" ht="15.75">
      <c r="A181" s="40"/>
      <c r="B181" s="40"/>
      <c r="C181" s="40"/>
      <c r="E181" s="40"/>
      <c r="F181" s="40"/>
    </row>
    <row r="182" spans="1:6" ht="15.75">
      <c r="A182" s="40"/>
      <c r="B182" s="40"/>
      <c r="C182" s="40"/>
      <c r="E182" s="40"/>
      <c r="F182" s="40"/>
    </row>
    <row r="183" spans="1:6" ht="15.75">
      <c r="A183" s="40"/>
      <c r="B183" s="40"/>
      <c r="C183" s="40"/>
      <c r="E183" s="40"/>
      <c r="F183" s="40"/>
    </row>
    <row r="184" spans="1:6" ht="15.75">
      <c r="A184" s="40"/>
      <c r="B184" s="40"/>
      <c r="C184" s="40"/>
      <c r="E184" s="40"/>
      <c r="F184" s="40"/>
    </row>
    <row r="185" spans="1:6" ht="15.75">
      <c r="A185" s="40"/>
      <c r="B185" s="40"/>
      <c r="C185" s="40"/>
      <c r="E185" s="40"/>
      <c r="F185" s="40"/>
    </row>
    <row r="186" spans="1:6" ht="15.75">
      <c r="A186" s="40"/>
      <c r="B186" s="40"/>
      <c r="C186" s="40"/>
      <c r="E186" s="40"/>
      <c r="F186" s="40"/>
    </row>
    <row r="187" spans="1:6" ht="15.75">
      <c r="A187" s="40"/>
      <c r="B187" s="40"/>
      <c r="C187" s="40"/>
      <c r="E187" s="40"/>
      <c r="F187" s="40"/>
    </row>
    <row r="188" spans="1:6" ht="15.75">
      <c r="A188" s="40"/>
      <c r="B188" s="40"/>
      <c r="C188" s="40"/>
      <c r="E188" s="40"/>
      <c r="F188" s="40"/>
    </row>
    <row r="189" spans="1:6" ht="15.75">
      <c r="A189" s="40"/>
      <c r="B189" s="40"/>
      <c r="C189" s="40"/>
      <c r="E189" s="40"/>
      <c r="F189" s="40"/>
    </row>
    <row r="190" spans="1:6" ht="15.75">
      <c r="A190" s="40"/>
      <c r="B190" s="40"/>
      <c r="C190" s="40"/>
      <c r="E190" s="40"/>
      <c r="F190" s="40"/>
    </row>
    <row r="191" spans="1:6" ht="15.75">
      <c r="A191" s="40"/>
      <c r="B191" s="40"/>
      <c r="C191" s="40"/>
      <c r="E191" s="40"/>
      <c r="F191" s="40"/>
    </row>
    <row r="192" spans="1:6" ht="15.75">
      <c r="A192" s="40"/>
      <c r="B192" s="40"/>
      <c r="C192" s="40"/>
      <c r="E192" s="40"/>
      <c r="F192" s="40"/>
    </row>
    <row r="193" spans="1:6" ht="15.75">
      <c r="A193" s="40"/>
      <c r="B193" s="40"/>
      <c r="C193" s="40"/>
      <c r="E193" s="40"/>
      <c r="F193" s="40"/>
    </row>
    <row r="194" spans="1:6" ht="15.75">
      <c r="A194" s="40"/>
      <c r="B194" s="40"/>
      <c r="C194" s="40"/>
      <c r="E194" s="40"/>
      <c r="F194" s="40"/>
    </row>
    <row r="195" spans="1:6" ht="15.75">
      <c r="A195" s="40"/>
      <c r="B195" s="40"/>
      <c r="C195" s="40"/>
      <c r="E195" s="40"/>
      <c r="F195" s="40"/>
    </row>
    <row r="196" spans="1:6" ht="15.75">
      <c r="A196" s="40"/>
      <c r="B196" s="40"/>
      <c r="C196" s="40"/>
      <c r="E196" s="40"/>
      <c r="F196" s="40"/>
    </row>
    <row r="197" spans="1:6" ht="15.75">
      <c r="A197" s="40"/>
      <c r="B197" s="40"/>
      <c r="C197" s="40"/>
      <c r="E197" s="40"/>
      <c r="F197" s="40"/>
    </row>
    <row r="198" spans="1:6" ht="15.75">
      <c r="A198" s="40"/>
      <c r="B198" s="40"/>
      <c r="C198" s="40"/>
      <c r="E198" s="40"/>
      <c r="F198" s="40"/>
    </row>
    <row r="199" spans="1:6" ht="15.75">
      <c r="A199" s="40"/>
      <c r="B199" s="40"/>
      <c r="C199" s="40"/>
      <c r="E199" s="40"/>
      <c r="F199" s="40"/>
    </row>
    <row r="200" spans="1:6" ht="15.75">
      <c r="A200" s="40"/>
      <c r="B200" s="40"/>
      <c r="C200" s="40"/>
      <c r="E200" s="40"/>
      <c r="F200" s="40"/>
    </row>
    <row r="201" spans="1:6" ht="15.75">
      <c r="A201" s="40"/>
      <c r="B201" s="40"/>
      <c r="C201" s="40"/>
      <c r="E201" s="40"/>
      <c r="F201" s="40"/>
    </row>
    <row r="202" spans="1:6" ht="15.75">
      <c r="A202" s="40"/>
      <c r="B202" s="40"/>
      <c r="C202" s="40"/>
      <c r="E202" s="40"/>
      <c r="F202" s="40"/>
    </row>
    <row r="203" spans="1:6" ht="15.75">
      <c r="A203" s="40"/>
      <c r="B203" s="40"/>
      <c r="C203" s="40"/>
      <c r="E203" s="40"/>
      <c r="F203" s="40"/>
    </row>
    <row r="204" spans="1:6" ht="15.75">
      <c r="A204" s="40"/>
      <c r="B204" s="40"/>
      <c r="C204" s="40"/>
      <c r="E204" s="40"/>
      <c r="F204" s="40"/>
    </row>
    <row r="205" spans="1:6" ht="15.75">
      <c r="A205" s="40"/>
      <c r="B205" s="40"/>
      <c r="C205" s="40"/>
      <c r="E205" s="40"/>
      <c r="F205" s="40"/>
    </row>
    <row r="206" spans="1:6" ht="15.75">
      <c r="A206" s="40"/>
      <c r="B206" s="40"/>
      <c r="C206" s="40"/>
      <c r="E206" s="40"/>
      <c r="F206" s="40"/>
    </row>
    <row r="207" spans="1:6" ht="15.75">
      <c r="A207" s="40"/>
      <c r="B207" s="40"/>
      <c r="C207" s="40"/>
      <c r="E207" s="40"/>
      <c r="F207" s="40"/>
    </row>
    <row r="208" spans="1:6" ht="15.75">
      <c r="A208" s="40"/>
      <c r="B208" s="40"/>
      <c r="C208" s="40"/>
      <c r="E208" s="40"/>
      <c r="F208" s="40"/>
    </row>
    <row r="209" spans="1:6" ht="15.75">
      <c r="A209" s="40"/>
      <c r="B209" s="40"/>
      <c r="C209" s="40"/>
      <c r="E209" s="40"/>
      <c r="F209" s="40"/>
    </row>
    <row r="210" spans="1:6" ht="15.75">
      <c r="A210" s="40"/>
      <c r="B210" s="40"/>
      <c r="C210" s="40"/>
      <c r="E210" s="40"/>
      <c r="F210" s="40"/>
    </row>
    <row r="211" spans="1:6" ht="15.75">
      <c r="A211" s="40"/>
      <c r="B211" s="40"/>
      <c r="C211" s="40"/>
      <c r="E211" s="40"/>
      <c r="F211" s="40"/>
    </row>
    <row r="212" spans="1:6" ht="15.75">
      <c r="A212" s="40"/>
      <c r="B212" s="40"/>
      <c r="C212" s="40"/>
      <c r="E212" s="40"/>
      <c r="F212" s="40"/>
    </row>
    <row r="213" spans="1:6" ht="15.75">
      <c r="A213" s="40"/>
      <c r="B213" s="40"/>
      <c r="C213" s="40"/>
      <c r="E213" s="40"/>
      <c r="F213" s="40"/>
    </row>
    <row r="214" spans="1:6" ht="15.75">
      <c r="A214" s="40"/>
      <c r="B214" s="40"/>
      <c r="C214" s="40"/>
      <c r="E214" s="40"/>
      <c r="F214" s="40"/>
    </row>
    <row r="215" spans="1:6" ht="15.75">
      <c r="A215" s="40"/>
      <c r="B215" s="40"/>
      <c r="C215" s="40"/>
      <c r="E215" s="40"/>
      <c r="F215" s="40"/>
    </row>
    <row r="216" spans="1:6" ht="15.75">
      <c r="A216" s="40"/>
      <c r="B216" s="40"/>
      <c r="C216" s="40"/>
      <c r="E216" s="40"/>
      <c r="F216" s="40"/>
    </row>
    <row r="217" spans="1:6" ht="15.75">
      <c r="A217" s="40"/>
      <c r="B217" s="40"/>
      <c r="C217" s="40"/>
      <c r="E217" s="40"/>
      <c r="F217" s="40"/>
    </row>
    <row r="218" spans="1:6" ht="15.75">
      <c r="A218" s="40"/>
      <c r="B218" s="40"/>
      <c r="C218" s="40"/>
      <c r="E218" s="40"/>
      <c r="F218" s="40"/>
    </row>
    <row r="219" spans="1:6" ht="15.75">
      <c r="A219" s="40"/>
      <c r="B219" s="40"/>
      <c r="C219" s="40"/>
      <c r="E219" s="40"/>
      <c r="F219" s="40"/>
    </row>
    <row r="220" spans="1:6" ht="15.75">
      <c r="A220" s="40"/>
      <c r="B220" s="40"/>
      <c r="C220" s="40"/>
      <c r="E220" s="40"/>
      <c r="F220" s="40"/>
    </row>
    <row r="221" spans="1:6" ht="15.75">
      <c r="A221" s="40"/>
      <c r="B221" s="40"/>
      <c r="C221" s="40"/>
      <c r="E221" s="40"/>
      <c r="F221" s="40"/>
    </row>
    <row r="222" spans="1:6" ht="15.75">
      <c r="A222" s="40"/>
      <c r="B222" s="40"/>
      <c r="C222" s="40"/>
      <c r="E222" s="40"/>
      <c r="F222" s="40"/>
    </row>
    <row r="223" spans="1:6" ht="15.75">
      <c r="A223" s="40"/>
      <c r="B223" s="40"/>
      <c r="C223" s="40"/>
      <c r="E223" s="40"/>
      <c r="F223" s="40"/>
    </row>
    <row r="224" spans="1:6" ht="15.75">
      <c r="A224" s="40"/>
      <c r="B224" s="40"/>
      <c r="C224" s="40"/>
      <c r="E224" s="40"/>
      <c r="F224" s="40"/>
    </row>
    <row r="225" spans="1:6" ht="15.75">
      <c r="A225" s="40"/>
      <c r="B225" s="40"/>
      <c r="C225" s="40"/>
      <c r="E225" s="40"/>
      <c r="F225" s="40"/>
    </row>
    <row r="226" spans="1:6" ht="15.75">
      <c r="A226" s="40"/>
      <c r="B226" s="40"/>
      <c r="C226" s="40"/>
      <c r="E226" s="40"/>
      <c r="F226" s="40"/>
    </row>
    <row r="227" spans="1:6" ht="15.75">
      <c r="A227" s="40"/>
      <c r="B227" s="40"/>
      <c r="C227" s="40"/>
      <c r="E227" s="40"/>
      <c r="F227" s="40"/>
    </row>
    <row r="228" spans="1:6" ht="15.75">
      <c r="A228" s="40"/>
      <c r="B228" s="40"/>
      <c r="C228" s="40"/>
      <c r="E228" s="40"/>
      <c r="F228" s="40"/>
    </row>
    <row r="229" spans="1:6" ht="15.75">
      <c r="A229" s="40"/>
      <c r="B229" s="40"/>
      <c r="C229" s="40"/>
      <c r="E229" s="40"/>
      <c r="F229" s="40"/>
    </row>
    <row r="230" spans="1:6" ht="15.75">
      <c r="A230" s="40"/>
      <c r="B230" s="40"/>
      <c r="C230" s="40"/>
      <c r="E230" s="40"/>
      <c r="F230" s="40"/>
    </row>
    <row r="231" spans="1:6" ht="15.75">
      <c r="A231" s="40"/>
      <c r="B231" s="40"/>
      <c r="C231" s="40"/>
      <c r="E231" s="40"/>
      <c r="F231" s="40"/>
    </row>
    <row r="232" spans="1:6" ht="15.75">
      <c r="A232" s="40"/>
      <c r="B232" s="40"/>
      <c r="C232" s="40"/>
      <c r="E232" s="40"/>
      <c r="F232" s="40"/>
    </row>
    <row r="233" spans="1:6" ht="15.75">
      <c r="A233" s="40"/>
      <c r="B233" s="40"/>
      <c r="C233" s="40"/>
      <c r="E233" s="40"/>
      <c r="F233" s="40"/>
    </row>
    <row r="234" spans="1:6" ht="15.75">
      <c r="A234" s="40"/>
      <c r="B234" s="40"/>
      <c r="C234" s="40"/>
      <c r="E234" s="40"/>
      <c r="F234" s="40"/>
    </row>
    <row r="235" spans="1:6" ht="15.75">
      <c r="A235" s="40"/>
      <c r="B235" s="40"/>
      <c r="C235" s="40"/>
      <c r="E235" s="40"/>
      <c r="F235" s="40"/>
    </row>
    <row r="236" spans="1:6" ht="15.75">
      <c r="A236" s="40"/>
      <c r="B236" s="40"/>
      <c r="C236" s="40"/>
      <c r="E236" s="40"/>
      <c r="F236" s="40"/>
    </row>
    <row r="237" spans="1:6" ht="15.75">
      <c r="A237" s="40"/>
      <c r="B237" s="40"/>
      <c r="C237" s="40"/>
      <c r="E237" s="40"/>
      <c r="F237" s="40"/>
    </row>
    <row r="238" spans="1:6" ht="15.75">
      <c r="A238" s="40"/>
      <c r="B238" s="40"/>
      <c r="C238" s="40"/>
      <c r="E238" s="40"/>
      <c r="F238" s="40"/>
    </row>
    <row r="239" spans="1:6" ht="15.75">
      <c r="A239" s="40"/>
      <c r="B239" s="40"/>
      <c r="C239" s="40"/>
      <c r="E239" s="40"/>
      <c r="F239" s="40"/>
    </row>
    <row r="240" spans="1:6" ht="15.75">
      <c r="A240" s="40"/>
      <c r="B240" s="40"/>
      <c r="C240" s="40"/>
      <c r="E240" s="40"/>
      <c r="F240" s="40"/>
    </row>
    <row r="241" spans="1:6" ht="15.75">
      <c r="A241" s="40"/>
      <c r="B241" s="40"/>
      <c r="C241" s="40"/>
      <c r="E241" s="40"/>
      <c r="F241" s="40"/>
    </row>
    <row r="242" spans="1:6" ht="15.75">
      <c r="A242" s="40"/>
      <c r="B242" s="40"/>
      <c r="C242" s="40"/>
      <c r="E242" s="40"/>
      <c r="F242" s="40"/>
    </row>
    <row r="243" spans="1:6" ht="15.75">
      <c r="A243" s="40"/>
      <c r="B243" s="40"/>
      <c r="C243" s="40"/>
      <c r="E243" s="40"/>
      <c r="F243" s="40"/>
    </row>
    <row r="244" spans="1:6" ht="15.75">
      <c r="A244" s="40"/>
      <c r="B244" s="40"/>
      <c r="C244" s="40"/>
      <c r="E244" s="40"/>
      <c r="F244" s="40"/>
    </row>
    <row r="245" spans="1:6" ht="15.75">
      <c r="A245" s="40"/>
      <c r="B245" s="40"/>
      <c r="C245" s="40"/>
      <c r="E245" s="40"/>
      <c r="F245" s="40"/>
    </row>
    <row r="246" spans="1:6" ht="15.75">
      <c r="A246" s="40"/>
      <c r="B246" s="40"/>
      <c r="C246" s="40"/>
      <c r="E246" s="40"/>
      <c r="F246" s="40"/>
    </row>
    <row r="247" spans="1:6" ht="15.75">
      <c r="A247" s="40"/>
      <c r="B247" s="40"/>
      <c r="C247" s="40"/>
      <c r="E247" s="40"/>
      <c r="F247" s="40"/>
    </row>
    <row r="248" spans="1:6" ht="15.75">
      <c r="A248" s="40"/>
      <c r="B248" s="40"/>
      <c r="C248" s="40"/>
      <c r="E248" s="40"/>
      <c r="F248" s="40"/>
    </row>
    <row r="249" spans="1:6" ht="15.75">
      <c r="A249" s="40"/>
      <c r="B249" s="40"/>
      <c r="C249" s="40"/>
      <c r="E249" s="40"/>
      <c r="F249" s="40"/>
    </row>
    <row r="250" spans="1:6" ht="15.75">
      <c r="A250" s="40"/>
      <c r="B250" s="40"/>
      <c r="C250" s="40"/>
      <c r="E250" s="40"/>
      <c r="F250" s="40"/>
    </row>
    <row r="251" spans="1:6" ht="15.75">
      <c r="A251" s="40"/>
      <c r="B251" s="40"/>
      <c r="C251" s="40"/>
      <c r="E251" s="40"/>
      <c r="F251" s="40"/>
    </row>
    <row r="252" spans="1:6" ht="15.75">
      <c r="A252" s="40"/>
      <c r="B252" s="40"/>
      <c r="C252" s="40"/>
      <c r="E252" s="40"/>
      <c r="F252" s="40"/>
    </row>
    <row r="253" spans="1:6" ht="15.75">
      <c r="A253" s="40"/>
      <c r="B253" s="40"/>
      <c r="C253" s="40"/>
      <c r="E253" s="40"/>
      <c r="F253" s="40"/>
    </row>
    <row r="254" spans="1:6" ht="15.75">
      <c r="A254" s="40"/>
      <c r="B254" s="40"/>
      <c r="C254" s="40"/>
      <c r="E254" s="40"/>
      <c r="F254" s="40"/>
    </row>
    <row r="255" spans="1:6" ht="15.75">
      <c r="A255" s="40"/>
      <c r="B255" s="40"/>
      <c r="C255" s="40"/>
      <c r="E255" s="40"/>
      <c r="F255" s="40"/>
    </row>
    <row r="256" spans="1:6" ht="15.75">
      <c r="A256" s="40"/>
      <c r="B256" s="40"/>
      <c r="C256" s="40"/>
      <c r="E256" s="40"/>
      <c r="F256" s="40"/>
    </row>
    <row r="257" spans="1:6" ht="15.75">
      <c r="A257" s="40"/>
      <c r="B257" s="40"/>
      <c r="C257" s="40"/>
      <c r="E257" s="40"/>
      <c r="F257" s="40"/>
    </row>
    <row r="258" spans="1:6" ht="15.75">
      <c r="A258" s="40"/>
      <c r="B258" s="40"/>
      <c r="C258" s="40"/>
      <c r="E258" s="40"/>
      <c r="F258" s="40"/>
    </row>
    <row r="259" spans="1:6" ht="15.75">
      <c r="A259" s="40"/>
      <c r="B259" s="40"/>
      <c r="C259" s="40"/>
      <c r="E259" s="40"/>
      <c r="F259" s="40"/>
    </row>
    <row r="260" spans="1:6" ht="15.75">
      <c r="A260" s="40"/>
      <c r="B260" s="40"/>
      <c r="C260" s="40"/>
      <c r="E260" s="40"/>
      <c r="F260" s="40"/>
    </row>
    <row r="261" spans="1:6" ht="15.75">
      <c r="A261" s="40"/>
      <c r="B261" s="40"/>
      <c r="C261" s="40"/>
      <c r="E261" s="40"/>
      <c r="F261" s="40"/>
    </row>
    <row r="262" spans="1:6" ht="15.75">
      <c r="A262" s="40"/>
      <c r="B262" s="40"/>
      <c r="C262" s="40"/>
      <c r="E262" s="40"/>
      <c r="F262" s="40"/>
    </row>
    <row r="263" spans="1:6" ht="15.75">
      <c r="A263" s="40"/>
      <c r="B263" s="40"/>
      <c r="C263" s="40"/>
      <c r="E263" s="40"/>
      <c r="F263" s="40"/>
    </row>
    <row r="264" spans="1:6" ht="15.75">
      <c r="A264" s="40"/>
      <c r="B264" s="40"/>
      <c r="C264" s="40"/>
      <c r="E264" s="40"/>
      <c r="F264" s="40"/>
    </row>
    <row r="265" spans="1:6" ht="15.75">
      <c r="A265" s="40"/>
      <c r="B265" s="40"/>
      <c r="C265" s="40"/>
      <c r="E265" s="40"/>
      <c r="F265" s="40"/>
    </row>
    <row r="266" spans="1:6" ht="15.75">
      <c r="A266" s="40"/>
      <c r="B266" s="40"/>
      <c r="C266" s="40"/>
      <c r="E266" s="40"/>
      <c r="F266" s="40"/>
    </row>
    <row r="267" spans="1:6" ht="15.75">
      <c r="A267" s="40"/>
      <c r="B267" s="40"/>
      <c r="C267" s="40"/>
      <c r="E267" s="40"/>
      <c r="F267" s="40"/>
    </row>
    <row r="268" spans="1:6" ht="15.75">
      <c r="A268" s="40"/>
      <c r="B268" s="40"/>
      <c r="C268" s="40"/>
      <c r="E268" s="40"/>
      <c r="F268" s="40"/>
    </row>
    <row r="269" spans="1:6" ht="15.75">
      <c r="A269" s="40"/>
      <c r="B269" s="40"/>
      <c r="C269" s="40"/>
      <c r="E269" s="40"/>
      <c r="F269" s="40"/>
    </row>
    <row r="270" spans="1:6" ht="15.75">
      <c r="A270" s="40"/>
      <c r="B270" s="40"/>
      <c r="C270" s="40"/>
      <c r="E270" s="40"/>
      <c r="F270" s="40"/>
    </row>
    <row r="271" spans="1:6" ht="15.75">
      <c r="A271" s="40"/>
      <c r="B271" s="40"/>
      <c r="C271" s="40"/>
      <c r="E271" s="40"/>
      <c r="F271" s="40"/>
    </row>
    <row r="272" spans="1:6" ht="15.75">
      <c r="A272" s="40"/>
      <c r="B272" s="40"/>
      <c r="C272" s="40"/>
      <c r="E272" s="40"/>
      <c r="F272" s="40"/>
    </row>
    <row r="273" spans="1:6" ht="15.75">
      <c r="A273" s="40"/>
      <c r="B273" s="40"/>
      <c r="C273" s="40"/>
      <c r="E273" s="40"/>
      <c r="F273" s="40"/>
    </row>
    <row r="274" spans="1:6" ht="15.75">
      <c r="A274" s="40"/>
      <c r="B274" s="40"/>
      <c r="C274" s="40"/>
      <c r="E274" s="40"/>
      <c r="F274" s="40"/>
    </row>
    <row r="275" spans="1:6" ht="15.75">
      <c r="A275" s="40"/>
      <c r="B275" s="40"/>
      <c r="C275" s="40"/>
      <c r="E275" s="40"/>
      <c r="F275" s="40"/>
    </row>
    <row r="276" spans="1:6" ht="15.75">
      <c r="A276" s="40"/>
      <c r="B276" s="40"/>
      <c r="C276" s="40"/>
      <c r="E276" s="40"/>
      <c r="F276" s="40"/>
    </row>
    <row r="277" spans="1:6" ht="15.75">
      <c r="A277" s="40"/>
      <c r="B277" s="40"/>
      <c r="C277" s="40"/>
      <c r="E277" s="40"/>
      <c r="F277" s="40"/>
    </row>
    <row r="278" spans="1:6" ht="15.75">
      <c r="A278" s="40"/>
      <c r="B278" s="40"/>
      <c r="C278" s="40"/>
      <c r="E278" s="40"/>
      <c r="F278" s="40"/>
    </row>
    <row r="279" spans="1:6" ht="15.75">
      <c r="A279" s="40"/>
      <c r="B279" s="40"/>
      <c r="C279" s="40"/>
      <c r="E279" s="40"/>
      <c r="F279" s="40"/>
    </row>
    <row r="280" spans="1:6" ht="15.75">
      <c r="A280" s="40"/>
      <c r="B280" s="40"/>
      <c r="C280" s="40"/>
      <c r="E280" s="40"/>
      <c r="F280" s="40"/>
    </row>
    <row r="281" spans="1:6" ht="15.75">
      <c r="A281" s="40"/>
      <c r="B281" s="40"/>
      <c r="C281" s="40"/>
      <c r="E281" s="40"/>
      <c r="F281" s="40"/>
    </row>
    <row r="282" spans="1:6" ht="15.75">
      <c r="A282" s="40"/>
      <c r="B282" s="40"/>
      <c r="C282" s="40"/>
      <c r="E282" s="40"/>
      <c r="F282" s="40"/>
    </row>
    <row r="283" spans="1:6" ht="15.75">
      <c r="A283" s="40"/>
      <c r="B283" s="40"/>
      <c r="C283" s="40"/>
      <c r="E283" s="40"/>
      <c r="F283" s="40"/>
    </row>
    <row r="284" spans="1:6" ht="15.75">
      <c r="A284" s="40"/>
      <c r="B284" s="40"/>
      <c r="C284" s="40"/>
      <c r="E284" s="40"/>
      <c r="F284" s="40"/>
    </row>
    <row r="285" spans="1:6" ht="15.75">
      <c r="A285" s="40"/>
      <c r="B285" s="40"/>
      <c r="C285" s="40"/>
      <c r="E285" s="40"/>
      <c r="F285" s="40"/>
    </row>
    <row r="286" spans="1:6" ht="15.75">
      <c r="A286" s="40"/>
      <c r="B286" s="40"/>
      <c r="C286" s="40"/>
      <c r="E286" s="40"/>
      <c r="F286" s="40"/>
    </row>
    <row r="287" spans="1:6" ht="15.75">
      <c r="A287" s="40"/>
      <c r="B287" s="40"/>
      <c r="C287" s="40"/>
      <c r="E287" s="40"/>
      <c r="F287" s="40"/>
    </row>
    <row r="288" spans="1:6" ht="15.75">
      <c r="A288" s="40"/>
      <c r="B288" s="40"/>
      <c r="C288" s="40"/>
      <c r="E288" s="40"/>
      <c r="F288" s="40"/>
    </row>
    <row r="289" spans="1:6" ht="15.75">
      <c r="A289" s="40"/>
      <c r="B289" s="40"/>
      <c r="C289" s="40"/>
      <c r="E289" s="40"/>
      <c r="F289" s="40"/>
    </row>
    <row r="290" spans="1:6" ht="15.75">
      <c r="A290" s="40"/>
      <c r="B290" s="40"/>
      <c r="C290" s="40"/>
      <c r="E290" s="40"/>
      <c r="F290" s="40"/>
    </row>
    <row r="291" spans="1:6" ht="15.75">
      <c r="A291" s="40"/>
      <c r="B291" s="40"/>
      <c r="C291" s="40"/>
      <c r="E291" s="40"/>
      <c r="F291" s="40"/>
    </row>
    <row r="292" spans="1:6" ht="15.75">
      <c r="A292" s="40"/>
      <c r="B292" s="40"/>
      <c r="C292" s="40"/>
      <c r="E292" s="40"/>
      <c r="F292" s="40"/>
    </row>
    <row r="293" spans="1:6" ht="15.75">
      <c r="A293" s="40"/>
      <c r="B293" s="40"/>
      <c r="C293" s="40"/>
      <c r="E293" s="40"/>
      <c r="F293" s="40"/>
    </row>
    <row r="294" spans="1:6" ht="15.75">
      <c r="A294" s="40"/>
      <c r="B294" s="40"/>
      <c r="C294" s="40"/>
      <c r="E294" s="40"/>
      <c r="F294" s="40"/>
    </row>
    <row r="295" spans="1:6" ht="15.75">
      <c r="A295" s="40"/>
      <c r="B295" s="40"/>
      <c r="C295" s="40"/>
      <c r="E295" s="40"/>
      <c r="F295" s="40"/>
    </row>
    <row r="296" spans="1:6" ht="15.75">
      <c r="A296" s="40"/>
      <c r="B296" s="40"/>
      <c r="C296" s="40"/>
      <c r="E296" s="40"/>
      <c r="F296" s="40"/>
    </row>
    <row r="297" spans="1:6" ht="15.75">
      <c r="A297" s="40"/>
      <c r="B297" s="40"/>
      <c r="C297" s="40"/>
      <c r="E297" s="40"/>
      <c r="F297" s="40"/>
    </row>
    <row r="298" spans="1:6" ht="15.75">
      <c r="A298" s="40"/>
      <c r="B298" s="40"/>
      <c r="C298" s="40"/>
      <c r="E298" s="40"/>
      <c r="F298" s="40"/>
    </row>
    <row r="299" spans="1:6" ht="15.75">
      <c r="A299" s="40"/>
      <c r="B299" s="40"/>
      <c r="C299" s="40"/>
      <c r="E299" s="40"/>
      <c r="F299" s="40"/>
    </row>
    <row r="300" spans="1:6" ht="15.75">
      <c r="A300" s="40"/>
      <c r="B300" s="40"/>
      <c r="C300" s="40"/>
      <c r="E300" s="40"/>
      <c r="F300" s="40"/>
    </row>
    <row r="301" spans="1:6" ht="15.75">
      <c r="A301" s="40"/>
      <c r="B301" s="40"/>
      <c r="C301" s="40"/>
      <c r="E301" s="40"/>
      <c r="F301" s="40"/>
    </row>
    <row r="302" spans="1:6" ht="15.75">
      <c r="A302" s="40"/>
      <c r="B302" s="40"/>
      <c r="C302" s="40"/>
      <c r="E302" s="40"/>
      <c r="F302" s="40"/>
    </row>
    <row r="303" spans="1:6" ht="15.75">
      <c r="A303" s="40"/>
      <c r="B303" s="40"/>
      <c r="C303" s="40"/>
      <c r="E303" s="40"/>
      <c r="F303" s="40"/>
    </row>
    <row r="304" spans="1:6" ht="15.75">
      <c r="A304" s="40"/>
      <c r="B304" s="40"/>
      <c r="C304" s="40"/>
      <c r="E304" s="40"/>
      <c r="F304" s="40"/>
    </row>
    <row r="305" spans="1:6" ht="15.75">
      <c r="A305" s="40"/>
      <c r="B305" s="40"/>
      <c r="C305" s="40"/>
      <c r="E305" s="40"/>
      <c r="F305" s="40"/>
    </row>
    <row r="306" spans="1:6" ht="15.75">
      <c r="A306" s="40"/>
      <c r="B306" s="40"/>
      <c r="C306" s="40"/>
      <c r="E306" s="40"/>
      <c r="F306" s="40"/>
    </row>
    <row r="307" spans="1:6" ht="15.75">
      <c r="A307" s="40"/>
      <c r="B307" s="40"/>
      <c r="C307" s="40"/>
      <c r="E307" s="40"/>
      <c r="F307" s="40"/>
    </row>
    <row r="308" spans="1:6" ht="15.75">
      <c r="A308" s="40"/>
      <c r="B308" s="40"/>
      <c r="C308" s="40"/>
      <c r="E308" s="40"/>
      <c r="F308" s="40"/>
    </row>
    <row r="309" spans="1:6" ht="15.75">
      <c r="A309" s="40"/>
      <c r="B309" s="40"/>
      <c r="C309" s="40"/>
      <c r="E309" s="40"/>
      <c r="F309" s="40"/>
    </row>
    <row r="310" spans="1:6" ht="15.75">
      <c r="A310" s="40"/>
      <c r="B310" s="40"/>
      <c r="C310" s="40"/>
      <c r="E310" s="40"/>
      <c r="F310" s="40"/>
    </row>
    <row r="311" spans="1:6" ht="15.75">
      <c r="A311" s="40"/>
      <c r="B311" s="40"/>
      <c r="C311" s="40"/>
      <c r="E311" s="40"/>
      <c r="F311" s="40"/>
    </row>
    <row r="312" spans="1:6" ht="15.75">
      <c r="A312" s="40"/>
      <c r="B312" s="40"/>
      <c r="C312" s="40"/>
      <c r="E312" s="40"/>
      <c r="F312" s="40"/>
    </row>
    <row r="313" spans="1:6" ht="15.75">
      <c r="A313" s="40"/>
      <c r="B313" s="40"/>
      <c r="C313" s="40"/>
      <c r="E313" s="40"/>
      <c r="F313" s="40"/>
    </row>
    <row r="314" spans="1:6" ht="15.75">
      <c r="A314" s="40"/>
      <c r="B314" s="40"/>
      <c r="C314" s="40"/>
      <c r="E314" s="40"/>
      <c r="F314" s="40"/>
    </row>
    <row r="315" spans="1:6" ht="15.75">
      <c r="A315" s="40"/>
      <c r="B315" s="40"/>
      <c r="C315" s="40"/>
      <c r="E315" s="40"/>
      <c r="F315" s="40"/>
    </row>
    <row r="316" spans="1:6" ht="15.75">
      <c r="A316" s="40"/>
      <c r="B316" s="40"/>
      <c r="C316" s="40"/>
      <c r="E316" s="40"/>
      <c r="F316" s="40"/>
    </row>
    <row r="317" spans="1:6" ht="15.75">
      <c r="A317" s="40"/>
      <c r="B317" s="40"/>
      <c r="C317" s="40"/>
      <c r="E317" s="40"/>
      <c r="F317" s="40"/>
    </row>
    <row r="318" spans="1:6" ht="15.75">
      <c r="A318" s="40"/>
      <c r="B318" s="40"/>
      <c r="C318" s="40"/>
      <c r="E318" s="40"/>
      <c r="F318" s="40"/>
    </row>
    <row r="319" spans="1:6" ht="15.75">
      <c r="A319" s="40"/>
      <c r="B319" s="40"/>
      <c r="C319" s="40"/>
      <c r="E319" s="40"/>
      <c r="F319" s="40"/>
    </row>
    <row r="320" spans="1:6" ht="15.75">
      <c r="A320" s="40"/>
      <c r="B320" s="40"/>
      <c r="C320" s="40"/>
      <c r="E320" s="40"/>
      <c r="F320" s="40"/>
    </row>
    <row r="321" spans="1:6" ht="15.75">
      <c r="A321" s="40"/>
      <c r="B321" s="40"/>
      <c r="C321" s="40"/>
      <c r="E321" s="40"/>
      <c r="F321" s="40"/>
    </row>
    <row r="322" spans="1:6" ht="15.75">
      <c r="A322" s="40"/>
      <c r="B322" s="40"/>
      <c r="C322" s="40"/>
      <c r="E322" s="40"/>
      <c r="F322" s="40"/>
    </row>
    <row r="323" spans="1:6" ht="15.75">
      <c r="A323" s="40"/>
      <c r="B323" s="40"/>
      <c r="C323" s="40"/>
      <c r="E323" s="40"/>
      <c r="F323" s="40"/>
    </row>
    <row r="324" spans="1:6" ht="15.75">
      <c r="A324" s="40"/>
      <c r="B324" s="40"/>
      <c r="C324" s="40"/>
      <c r="E324" s="40"/>
      <c r="F324" s="40"/>
    </row>
    <row r="325" spans="1:6" ht="15.75">
      <c r="A325" s="40"/>
      <c r="B325" s="40"/>
      <c r="C325" s="40"/>
      <c r="E325" s="40"/>
      <c r="F325" s="40"/>
    </row>
    <row r="326" spans="1:6" ht="15.75">
      <c r="A326" s="40"/>
      <c r="B326" s="40"/>
      <c r="C326" s="40"/>
      <c r="E326" s="40"/>
      <c r="F326" s="40"/>
    </row>
    <row r="327" spans="1:6" ht="15.75">
      <c r="A327" s="40"/>
      <c r="B327" s="40"/>
      <c r="C327" s="40"/>
      <c r="E327" s="40"/>
      <c r="F327" s="40"/>
    </row>
    <row r="328" spans="1:6" ht="15.75">
      <c r="A328" s="40"/>
      <c r="B328" s="40"/>
      <c r="C328" s="40"/>
      <c r="E328" s="40"/>
      <c r="F328" s="40"/>
    </row>
    <row r="329" spans="1:6" ht="15.75">
      <c r="A329" s="40"/>
      <c r="B329" s="40"/>
      <c r="C329" s="40"/>
      <c r="E329" s="40"/>
      <c r="F329" s="40"/>
    </row>
    <row r="330" spans="1:6" ht="15.75">
      <c r="A330" s="40"/>
      <c r="B330" s="40"/>
      <c r="C330" s="40"/>
      <c r="E330" s="40"/>
      <c r="F330" s="40"/>
    </row>
    <row r="331" spans="1:6" ht="15.75">
      <c r="A331" s="40"/>
      <c r="B331" s="40"/>
      <c r="C331" s="40"/>
      <c r="E331" s="40"/>
      <c r="F331" s="40"/>
    </row>
    <row r="332" spans="1:6" ht="15.75">
      <c r="A332" s="40"/>
      <c r="B332" s="40"/>
      <c r="C332" s="40"/>
      <c r="E332" s="40"/>
      <c r="F332" s="40"/>
    </row>
    <row r="333" spans="1:6" ht="15.75">
      <c r="A333" s="40"/>
      <c r="B333" s="40"/>
      <c r="C333" s="40"/>
      <c r="E333" s="40"/>
      <c r="F333" s="40"/>
    </row>
    <row r="334" spans="1:6" ht="15.75">
      <c r="A334" s="40"/>
      <c r="B334" s="40"/>
      <c r="C334" s="40"/>
      <c r="E334" s="40"/>
      <c r="F334" s="40"/>
    </row>
    <row r="335" spans="1:6" ht="15.75">
      <c r="A335" s="40"/>
      <c r="B335" s="40"/>
      <c r="C335" s="40"/>
      <c r="E335" s="40"/>
      <c r="F335" s="40"/>
    </row>
    <row r="336" spans="1:6" ht="15.75">
      <c r="A336" s="40"/>
      <c r="B336" s="40"/>
      <c r="C336" s="40"/>
      <c r="E336" s="40"/>
      <c r="F336" s="40"/>
    </row>
    <row r="337" spans="1:6" ht="15.75">
      <c r="A337" s="40"/>
      <c r="B337" s="40"/>
      <c r="C337" s="40"/>
      <c r="E337" s="40"/>
      <c r="F337" s="40"/>
    </row>
    <row r="338" spans="1:6" ht="15.75">
      <c r="A338" s="40"/>
      <c r="B338" s="40"/>
      <c r="C338" s="40"/>
      <c r="E338" s="40"/>
      <c r="F338" s="40"/>
    </row>
    <row r="339" spans="1:6" ht="15.75">
      <c r="A339" s="40"/>
      <c r="B339" s="40"/>
      <c r="C339" s="40"/>
      <c r="E339" s="40"/>
      <c r="F339" s="40"/>
    </row>
    <row r="340" spans="1:6" ht="15.75">
      <c r="A340" s="40"/>
      <c r="B340" s="40"/>
      <c r="C340" s="40"/>
      <c r="E340" s="40"/>
      <c r="F340" s="40"/>
    </row>
    <row r="341" spans="1:6" ht="15.75">
      <c r="A341" s="40"/>
      <c r="B341" s="40"/>
      <c r="C341" s="40"/>
      <c r="E341" s="40"/>
      <c r="F341" s="40"/>
    </row>
    <row r="342" spans="1:6" ht="15.75">
      <c r="A342" s="40"/>
      <c r="B342" s="40"/>
      <c r="C342" s="40"/>
      <c r="E342" s="40"/>
      <c r="F342" s="40"/>
    </row>
    <row r="343" spans="1:6" ht="15.75">
      <c r="A343" s="40"/>
      <c r="B343" s="40"/>
      <c r="C343" s="40"/>
      <c r="E343" s="40"/>
      <c r="F343" s="40"/>
    </row>
    <row r="344" spans="1:6" ht="15.75">
      <c r="A344" s="40"/>
      <c r="B344" s="40"/>
      <c r="C344" s="40"/>
      <c r="E344" s="40"/>
      <c r="F344" s="40"/>
    </row>
    <row r="345" spans="1:6" ht="15.75">
      <c r="A345" s="40"/>
      <c r="B345" s="40"/>
      <c r="C345" s="40"/>
      <c r="E345" s="40"/>
      <c r="F345" s="40"/>
    </row>
    <row r="346" spans="1:6" ht="15.75">
      <c r="A346" s="40"/>
      <c r="B346" s="40"/>
      <c r="C346" s="40"/>
      <c r="E346" s="40"/>
      <c r="F346" s="40"/>
    </row>
    <row r="347" spans="1:6" ht="15.75">
      <c r="A347" s="40"/>
      <c r="B347" s="40"/>
      <c r="C347" s="40"/>
      <c r="E347" s="40"/>
      <c r="F347" s="40"/>
    </row>
    <row r="348" spans="1:6" ht="15.75">
      <c r="A348" s="40"/>
      <c r="B348" s="40"/>
      <c r="C348" s="40"/>
      <c r="E348" s="40"/>
      <c r="F348" s="40"/>
    </row>
    <row r="349" spans="1:6" ht="15.75">
      <c r="A349" s="40"/>
      <c r="B349" s="40"/>
      <c r="C349" s="40"/>
      <c r="E349" s="40"/>
      <c r="F349" s="40"/>
    </row>
    <row r="350" spans="1:6" ht="15.75">
      <c r="A350" s="40"/>
      <c r="B350" s="40"/>
      <c r="C350" s="40"/>
      <c r="E350" s="40"/>
      <c r="F350" s="40"/>
    </row>
    <row r="351" spans="1:6" ht="15.75">
      <c r="A351" s="40"/>
      <c r="B351" s="40"/>
      <c r="C351" s="40"/>
      <c r="E351" s="40"/>
      <c r="F351" s="40"/>
    </row>
    <row r="352" spans="1:6" ht="15.75">
      <c r="A352" s="40"/>
      <c r="B352" s="40"/>
      <c r="C352" s="40"/>
      <c r="E352" s="40"/>
      <c r="F352" s="40"/>
    </row>
    <row r="353" spans="1:6" ht="15.75">
      <c r="A353" s="40"/>
      <c r="B353" s="40"/>
      <c r="C353" s="40"/>
      <c r="E353" s="40"/>
      <c r="F353" s="40"/>
    </row>
    <row r="354" spans="1:6" ht="15.75">
      <c r="A354" s="40"/>
      <c r="B354" s="40"/>
      <c r="C354" s="40"/>
      <c r="E354" s="40"/>
      <c r="F354" s="40"/>
    </row>
    <row r="355" spans="1:6" ht="15.75">
      <c r="A355" s="40"/>
      <c r="B355" s="40"/>
      <c r="C355" s="40"/>
      <c r="E355" s="40"/>
      <c r="F355" s="40"/>
    </row>
    <row r="356" spans="1:6" ht="15.75">
      <c r="A356" s="40"/>
      <c r="B356" s="40"/>
      <c r="C356" s="40"/>
      <c r="E356" s="40"/>
      <c r="F356" s="40"/>
    </row>
    <row r="357" spans="1:6" ht="15.75">
      <c r="A357" s="40"/>
      <c r="B357" s="40"/>
      <c r="C357" s="40"/>
      <c r="E357" s="40"/>
      <c r="F357" s="40"/>
    </row>
    <row r="358" spans="1:6" ht="15.75">
      <c r="A358" s="40"/>
      <c r="B358" s="40"/>
      <c r="C358" s="40"/>
      <c r="E358" s="40"/>
      <c r="F358" s="40"/>
    </row>
    <row r="359" spans="1:6" ht="15.75">
      <c r="A359" s="40"/>
      <c r="B359" s="40"/>
      <c r="C359" s="40"/>
      <c r="E359" s="40"/>
      <c r="F359" s="40"/>
    </row>
    <row r="360" spans="1:6" ht="15.75">
      <c r="A360" s="40"/>
      <c r="B360" s="40"/>
      <c r="C360" s="40"/>
      <c r="E360" s="40"/>
      <c r="F360" s="40"/>
    </row>
    <row r="361" spans="1:6" ht="15.75">
      <c r="A361" s="40"/>
      <c r="B361" s="40"/>
      <c r="C361" s="40"/>
      <c r="E361" s="40"/>
      <c r="F361" s="40"/>
    </row>
    <row r="362" spans="1:6" ht="15.75">
      <c r="A362" s="40"/>
      <c r="B362" s="40"/>
      <c r="C362" s="40"/>
      <c r="E362" s="40"/>
      <c r="F362" s="40"/>
    </row>
    <row r="363" spans="1:6" ht="15.75">
      <c r="A363" s="40"/>
      <c r="B363" s="40"/>
      <c r="C363" s="40"/>
      <c r="E363" s="40"/>
      <c r="F363" s="40"/>
    </row>
    <row r="364" spans="1:6" ht="15.75">
      <c r="A364" s="40"/>
      <c r="B364" s="40"/>
      <c r="C364" s="40"/>
      <c r="E364" s="40"/>
      <c r="F364" s="40"/>
    </row>
    <row r="365" spans="1:6" ht="15.75">
      <c r="A365" s="40"/>
      <c r="B365" s="40"/>
      <c r="C365" s="40"/>
      <c r="E365" s="40"/>
      <c r="F365" s="40"/>
    </row>
    <row r="366" spans="1:6" ht="15.75">
      <c r="A366" s="40"/>
      <c r="B366" s="40"/>
      <c r="C366" s="40"/>
      <c r="E366" s="40"/>
      <c r="F366" s="40"/>
    </row>
    <row r="367" spans="1:6" ht="15.75">
      <c r="A367" s="40"/>
      <c r="B367" s="40"/>
      <c r="C367" s="40"/>
      <c r="E367" s="40"/>
      <c r="F367" s="40"/>
    </row>
    <row r="368" spans="1:6" ht="15.75">
      <c r="A368" s="40"/>
      <c r="B368" s="40"/>
      <c r="C368" s="40"/>
      <c r="E368" s="40"/>
      <c r="F368" s="40"/>
    </row>
    <row r="369" spans="1:6" ht="15.75">
      <c r="A369" s="40"/>
      <c r="B369" s="40"/>
      <c r="C369" s="40"/>
      <c r="E369" s="40"/>
      <c r="F369" s="40"/>
    </row>
    <row r="370" spans="1:6" ht="15.75">
      <c r="A370" s="40"/>
      <c r="B370" s="40"/>
      <c r="C370" s="40"/>
      <c r="E370" s="40"/>
      <c r="F370" s="40"/>
    </row>
    <row r="371" spans="1:6" ht="15.75">
      <c r="A371" s="40"/>
      <c r="B371" s="40"/>
      <c r="C371" s="40"/>
      <c r="E371" s="40"/>
      <c r="F371" s="40"/>
    </row>
    <row r="372" spans="1:6" ht="15.75">
      <c r="A372" s="40"/>
      <c r="B372" s="40"/>
      <c r="C372" s="40"/>
      <c r="E372" s="40"/>
      <c r="F372" s="40"/>
    </row>
    <row r="373" spans="1:6" ht="15.75">
      <c r="A373" s="40"/>
      <c r="B373" s="40"/>
      <c r="C373" s="40"/>
      <c r="E373" s="40"/>
      <c r="F373" s="40"/>
    </row>
    <row r="374" spans="1:6" ht="15.75">
      <c r="A374" s="40"/>
      <c r="B374" s="40"/>
      <c r="C374" s="40"/>
      <c r="E374" s="40"/>
      <c r="F374" s="40"/>
    </row>
    <row r="375" spans="1:6" ht="15.75">
      <c r="A375" s="40"/>
      <c r="B375" s="40"/>
      <c r="C375" s="40"/>
      <c r="E375" s="40"/>
      <c r="F375" s="40"/>
    </row>
    <row r="376" spans="1:6" ht="15.75">
      <c r="A376" s="40"/>
      <c r="B376" s="40"/>
      <c r="C376" s="40"/>
      <c r="E376" s="40"/>
      <c r="F376" s="40"/>
    </row>
    <row r="377" spans="1:6" ht="15.75">
      <c r="A377" s="40"/>
      <c r="B377" s="40"/>
      <c r="C377" s="40"/>
      <c r="E377" s="40"/>
      <c r="F377" s="40"/>
    </row>
    <row r="378" spans="1:6" ht="15.75">
      <c r="A378" s="40"/>
      <c r="B378" s="40"/>
      <c r="C378" s="40"/>
      <c r="E378" s="40"/>
      <c r="F378" s="40"/>
    </row>
    <row r="379" spans="1:6" ht="15.75">
      <c r="A379" s="40"/>
      <c r="B379" s="40"/>
      <c r="C379" s="40"/>
      <c r="E379" s="40"/>
      <c r="F379" s="40"/>
    </row>
    <row r="380" spans="1:6" ht="15.75">
      <c r="A380" s="40"/>
      <c r="B380" s="40"/>
      <c r="C380" s="40"/>
      <c r="E380" s="40"/>
      <c r="F380" s="40"/>
    </row>
    <row r="381" spans="1:6" ht="15.75">
      <c r="A381" s="40"/>
      <c r="B381" s="40"/>
      <c r="C381" s="40"/>
      <c r="E381" s="40"/>
      <c r="F381" s="40"/>
    </row>
    <row r="382" spans="1:6" ht="15.75">
      <c r="A382" s="40"/>
      <c r="B382" s="40"/>
      <c r="C382" s="40"/>
      <c r="E382" s="40"/>
      <c r="F382" s="40"/>
    </row>
    <row r="383" spans="1:6" ht="15.75">
      <c r="A383" s="40"/>
      <c r="B383" s="40"/>
      <c r="C383" s="40"/>
      <c r="E383" s="40"/>
      <c r="F383" s="40"/>
    </row>
    <row r="384" spans="1:6" ht="15.75">
      <c r="A384" s="40"/>
      <c r="B384" s="40"/>
      <c r="C384" s="40"/>
      <c r="E384" s="40"/>
      <c r="F384" s="40"/>
    </row>
    <row r="385" spans="1:6" ht="15.75">
      <c r="A385" s="40"/>
      <c r="B385" s="40"/>
      <c r="C385" s="40"/>
      <c r="E385" s="40"/>
      <c r="F385" s="40"/>
    </row>
    <row r="386" spans="1:6" ht="15.75">
      <c r="A386" s="40"/>
      <c r="B386" s="40"/>
      <c r="C386" s="40"/>
      <c r="E386" s="40"/>
      <c r="F386" s="40"/>
    </row>
    <row r="387" spans="1:6" ht="15.75">
      <c r="A387" s="40"/>
      <c r="B387" s="40"/>
      <c r="C387" s="40"/>
      <c r="E387" s="40"/>
      <c r="F387" s="40"/>
    </row>
    <row r="388" spans="1:6" ht="15.75">
      <c r="A388" s="40"/>
      <c r="B388" s="40"/>
      <c r="C388" s="40"/>
      <c r="E388" s="40"/>
      <c r="F388" s="40"/>
    </row>
    <row r="389" spans="1:6" ht="15.75">
      <c r="A389" s="40"/>
      <c r="B389" s="40"/>
      <c r="C389" s="40"/>
      <c r="E389" s="40"/>
      <c r="F389" s="40"/>
    </row>
    <row r="390" spans="1:6" ht="15.75">
      <c r="A390" s="40"/>
      <c r="B390" s="40"/>
      <c r="C390" s="40"/>
      <c r="E390" s="40"/>
      <c r="F390" s="40"/>
    </row>
    <row r="391" spans="1:6" ht="15.75">
      <c r="A391" s="40"/>
      <c r="B391" s="40"/>
      <c r="C391" s="40"/>
      <c r="E391" s="40"/>
      <c r="F391" s="40"/>
    </row>
    <row r="392" spans="1:6" ht="15.75">
      <c r="A392" s="40"/>
      <c r="B392" s="40"/>
      <c r="C392" s="40"/>
      <c r="E392" s="40"/>
      <c r="F392" s="40"/>
    </row>
    <row r="393" spans="1:6" ht="15.75">
      <c r="A393" s="40"/>
      <c r="B393" s="40"/>
      <c r="C393" s="40"/>
      <c r="E393" s="40"/>
      <c r="F393" s="40"/>
    </row>
    <row r="394" spans="1:6" ht="15.75">
      <c r="A394" s="40"/>
      <c r="B394" s="40"/>
      <c r="C394" s="40"/>
      <c r="E394" s="40"/>
      <c r="F394" s="40"/>
    </row>
    <row r="395" spans="1:6" ht="15.75">
      <c r="A395" s="40"/>
      <c r="B395" s="40"/>
      <c r="C395" s="40"/>
      <c r="E395" s="40"/>
      <c r="F395" s="40"/>
    </row>
    <row r="396" spans="1:6" ht="15.75">
      <c r="A396" s="40"/>
      <c r="B396" s="40"/>
      <c r="C396" s="40"/>
      <c r="E396" s="40"/>
      <c r="F396" s="40"/>
    </row>
    <row r="397" spans="1:6" ht="15.75">
      <c r="A397" s="40"/>
      <c r="B397" s="40"/>
      <c r="C397" s="40"/>
      <c r="E397" s="40"/>
      <c r="F397" s="40"/>
    </row>
    <row r="398" spans="1:6" ht="15.75">
      <c r="A398" s="40"/>
      <c r="B398" s="40"/>
      <c r="C398" s="40"/>
      <c r="E398" s="40"/>
      <c r="F398" s="40"/>
    </row>
    <row r="399" spans="1:6" ht="15.75">
      <c r="A399" s="40"/>
      <c r="B399" s="40"/>
      <c r="C399" s="40"/>
      <c r="E399" s="40"/>
      <c r="F399" s="40"/>
    </row>
    <row r="400" spans="1:6" ht="15.75">
      <c r="A400" s="40"/>
      <c r="B400" s="40"/>
      <c r="C400" s="40"/>
      <c r="E400" s="40"/>
      <c r="F400" s="40"/>
    </row>
    <row r="401" spans="1:6" ht="15.75">
      <c r="A401" s="40"/>
      <c r="B401" s="40"/>
      <c r="C401" s="40"/>
      <c r="E401" s="40"/>
      <c r="F401" s="40"/>
    </row>
    <row r="402" spans="1:6" ht="15.75">
      <c r="A402" s="40"/>
      <c r="B402" s="40"/>
      <c r="C402" s="40"/>
      <c r="E402" s="40"/>
      <c r="F402" s="40"/>
    </row>
    <row r="403" spans="1:6" ht="15.75">
      <c r="A403" s="40"/>
      <c r="B403" s="40"/>
      <c r="C403" s="40"/>
      <c r="E403" s="40"/>
      <c r="F403" s="40"/>
    </row>
    <row r="404" spans="1:6" ht="15.75">
      <c r="A404" s="40"/>
      <c r="B404" s="40"/>
      <c r="C404" s="40"/>
      <c r="E404" s="40"/>
      <c r="F404" s="40"/>
    </row>
    <row r="405" spans="1:6" ht="15.75">
      <c r="A405" s="40"/>
      <c r="B405" s="40"/>
      <c r="C405" s="40"/>
      <c r="E405" s="40"/>
      <c r="F405" s="40"/>
    </row>
    <row r="406" spans="1:6" ht="15.75">
      <c r="A406" s="40"/>
      <c r="B406" s="40"/>
      <c r="C406" s="40"/>
      <c r="E406" s="40"/>
      <c r="F406" s="40"/>
    </row>
    <row r="407" spans="1:6" ht="15.75">
      <c r="A407" s="40"/>
      <c r="B407" s="40"/>
      <c r="C407" s="40"/>
      <c r="E407" s="40"/>
      <c r="F407" s="40"/>
    </row>
    <row r="408" spans="1:6" ht="15.75">
      <c r="A408" s="40"/>
      <c r="B408" s="40"/>
      <c r="C408" s="40"/>
      <c r="E408" s="40"/>
      <c r="F408" s="40"/>
    </row>
    <row r="409" spans="1:6" ht="15.75">
      <c r="A409" s="40"/>
      <c r="B409" s="40"/>
      <c r="C409" s="40"/>
      <c r="E409" s="40"/>
      <c r="F409" s="40"/>
    </row>
    <row r="410" spans="1:6" ht="15.75">
      <c r="A410" s="40"/>
      <c r="B410" s="40"/>
      <c r="C410" s="40"/>
      <c r="E410" s="40"/>
      <c r="F410" s="40"/>
    </row>
    <row r="411" spans="1:6" ht="15.75">
      <c r="A411" s="40"/>
      <c r="B411" s="40"/>
      <c r="C411" s="40"/>
      <c r="E411" s="40"/>
      <c r="F411" s="40"/>
    </row>
    <row r="412" spans="1:6" ht="15.75">
      <c r="A412" s="40"/>
      <c r="B412" s="40"/>
      <c r="C412" s="40"/>
      <c r="E412" s="40"/>
      <c r="F412" s="40"/>
    </row>
    <row r="413" spans="1:6" ht="15.75">
      <c r="A413" s="40"/>
      <c r="B413" s="40"/>
      <c r="C413" s="40"/>
      <c r="E413" s="40"/>
      <c r="F413" s="40"/>
    </row>
    <row r="414" spans="1:6" ht="15.75">
      <c r="A414" s="40"/>
      <c r="B414" s="40"/>
      <c r="C414" s="40"/>
      <c r="E414" s="40"/>
      <c r="F414" s="40"/>
    </row>
    <row r="415" spans="1:6" ht="15.75">
      <c r="A415" s="40"/>
      <c r="B415" s="40"/>
      <c r="C415" s="40"/>
      <c r="E415" s="40"/>
      <c r="F415" s="40"/>
    </row>
    <row r="416" spans="1:6" ht="15.75">
      <c r="A416" s="40"/>
      <c r="B416" s="40"/>
      <c r="C416" s="40"/>
      <c r="E416" s="40"/>
      <c r="F416" s="40"/>
    </row>
    <row r="417" spans="1:6" ht="15.75">
      <c r="A417" s="40"/>
      <c r="B417" s="40"/>
      <c r="C417" s="40"/>
      <c r="E417" s="40"/>
      <c r="F417" s="40"/>
    </row>
    <row r="418" spans="1:6" ht="15.75">
      <c r="A418" s="40"/>
      <c r="B418" s="40"/>
      <c r="C418" s="40"/>
      <c r="E418" s="40"/>
      <c r="F418" s="40"/>
    </row>
    <row r="419" spans="1:6" ht="15.75">
      <c r="A419" s="40"/>
      <c r="B419" s="40"/>
      <c r="C419" s="40"/>
      <c r="E419" s="40"/>
      <c r="F419" s="40"/>
    </row>
    <row r="420" spans="1:6" ht="15.75">
      <c r="A420" s="40"/>
      <c r="B420" s="40"/>
      <c r="C420" s="40"/>
      <c r="E420" s="40"/>
      <c r="F420" s="40"/>
    </row>
    <row r="421" spans="1:6" ht="15.75">
      <c r="A421" s="40"/>
      <c r="B421" s="40"/>
      <c r="C421" s="40"/>
      <c r="E421" s="40"/>
      <c r="F421" s="40"/>
    </row>
    <row r="422" spans="1:6" ht="15.75">
      <c r="A422" s="40"/>
      <c r="B422" s="40"/>
      <c r="C422" s="40"/>
      <c r="E422" s="40"/>
      <c r="F422" s="40"/>
    </row>
    <row r="423" spans="1:6" ht="15.75">
      <c r="A423" s="40"/>
      <c r="B423" s="40"/>
      <c r="C423" s="40"/>
      <c r="E423" s="40"/>
      <c r="F423" s="40"/>
    </row>
    <row r="424" spans="1:6" ht="15.75">
      <c r="A424" s="40"/>
      <c r="B424" s="40"/>
      <c r="C424" s="40"/>
      <c r="E424" s="40"/>
      <c r="F424" s="40"/>
    </row>
    <row r="425" spans="1:6" ht="15.75">
      <c r="A425" s="40"/>
      <c r="B425" s="40"/>
      <c r="C425" s="40"/>
      <c r="E425" s="40"/>
      <c r="F425" s="40"/>
    </row>
    <row r="426" spans="1:6" ht="15.75">
      <c r="A426" s="40"/>
      <c r="B426" s="40"/>
      <c r="C426" s="40"/>
      <c r="E426" s="40"/>
      <c r="F426" s="40"/>
    </row>
    <row r="427" spans="1:6" ht="15.75">
      <c r="A427" s="40"/>
      <c r="B427" s="40"/>
      <c r="C427" s="40"/>
      <c r="E427" s="40"/>
      <c r="F427" s="40"/>
    </row>
    <row r="428" spans="1:6" ht="15.75">
      <c r="A428" s="40"/>
      <c r="B428" s="40"/>
      <c r="C428" s="40"/>
      <c r="E428" s="40"/>
      <c r="F428" s="40"/>
    </row>
    <row r="429" spans="1:6" ht="15.75">
      <c r="A429" s="40"/>
      <c r="B429" s="40"/>
      <c r="C429" s="40"/>
      <c r="E429" s="40"/>
      <c r="F429" s="40"/>
    </row>
    <row r="430" spans="1:6" ht="15.75">
      <c r="A430" s="40"/>
      <c r="B430" s="40"/>
      <c r="C430" s="40"/>
      <c r="E430" s="40"/>
      <c r="F430" s="40"/>
    </row>
    <row r="431" spans="1:6" ht="15.75">
      <c r="A431" s="40"/>
      <c r="B431" s="40"/>
      <c r="C431" s="40"/>
      <c r="E431" s="40"/>
      <c r="F431" s="40"/>
    </row>
    <row r="432" spans="1:6" ht="15.75">
      <c r="A432" s="40"/>
      <c r="B432" s="40"/>
      <c r="C432" s="40"/>
      <c r="E432" s="40"/>
      <c r="F432" s="40"/>
    </row>
    <row r="433" spans="1:6" ht="15.75">
      <c r="A433" s="40"/>
      <c r="B433" s="40"/>
      <c r="C433" s="40"/>
      <c r="E433" s="40"/>
      <c r="F433" s="40"/>
    </row>
    <row r="434" spans="1:6" ht="15.75">
      <c r="A434" s="40"/>
      <c r="B434" s="40"/>
      <c r="C434" s="40"/>
      <c r="E434" s="40"/>
      <c r="F434" s="40"/>
    </row>
    <row r="435" spans="1:6" ht="15.75">
      <c r="A435" s="40"/>
      <c r="B435" s="40"/>
      <c r="C435" s="40"/>
      <c r="E435" s="40"/>
      <c r="F435" s="40"/>
    </row>
    <row r="436" spans="1:6" ht="15.75">
      <c r="A436" s="40"/>
      <c r="B436" s="40"/>
      <c r="C436" s="40"/>
      <c r="E436" s="40"/>
      <c r="F436" s="40"/>
    </row>
    <row r="437" spans="1:6" ht="15.75">
      <c r="A437" s="40"/>
      <c r="B437" s="40"/>
      <c r="C437" s="40"/>
      <c r="E437" s="40"/>
      <c r="F437" s="40"/>
    </row>
    <row r="438" spans="1:6" ht="15.75">
      <c r="A438" s="40"/>
      <c r="B438" s="40"/>
      <c r="C438" s="40"/>
      <c r="E438" s="40"/>
      <c r="F438" s="40"/>
    </row>
    <row r="439" spans="1:6" ht="15.75">
      <c r="A439" s="40"/>
      <c r="B439" s="40"/>
      <c r="C439" s="40"/>
      <c r="E439" s="40"/>
      <c r="F439" s="40"/>
    </row>
    <row r="440" spans="1:6" ht="15.75">
      <c r="A440" s="40"/>
      <c r="B440" s="40"/>
      <c r="C440" s="40"/>
      <c r="E440" s="40"/>
      <c r="F440" s="40"/>
    </row>
    <row r="441" spans="1:6" ht="15.75">
      <c r="A441" s="40"/>
      <c r="B441" s="40"/>
      <c r="C441" s="40"/>
      <c r="E441" s="40"/>
      <c r="F441" s="40"/>
    </row>
    <row r="442" spans="1:6" ht="15.75">
      <c r="A442" s="40"/>
      <c r="B442" s="40"/>
      <c r="C442" s="40"/>
      <c r="E442" s="40"/>
      <c r="F442" s="40"/>
    </row>
    <row r="443" spans="1:6" ht="15.75">
      <c r="A443" s="40"/>
      <c r="B443" s="40"/>
      <c r="C443" s="40"/>
      <c r="E443" s="40"/>
      <c r="F443" s="40"/>
    </row>
    <row r="444" spans="1:6" ht="15.75">
      <c r="A444" s="40"/>
      <c r="B444" s="40"/>
      <c r="C444" s="40"/>
      <c r="E444" s="40"/>
      <c r="F444" s="40"/>
    </row>
    <row r="445" spans="1:6" ht="15.75">
      <c r="A445" s="40"/>
      <c r="B445" s="40"/>
      <c r="C445" s="40"/>
      <c r="E445" s="40"/>
      <c r="F445" s="40"/>
    </row>
    <row r="446" spans="1:6" ht="15.75">
      <c r="A446" s="40"/>
      <c r="B446" s="40"/>
      <c r="C446" s="40"/>
      <c r="E446" s="40"/>
      <c r="F446" s="40"/>
    </row>
    <row r="447" spans="1:6" ht="15.75">
      <c r="A447" s="40"/>
      <c r="B447" s="40"/>
      <c r="C447" s="40"/>
      <c r="E447" s="40"/>
      <c r="F447" s="40"/>
    </row>
    <row r="448" spans="1:6" ht="15.75">
      <c r="A448" s="40"/>
      <c r="B448" s="40"/>
      <c r="C448" s="40"/>
      <c r="E448" s="40"/>
      <c r="F448" s="40"/>
    </row>
    <row r="449" spans="1:6" ht="15.75">
      <c r="A449" s="40"/>
      <c r="B449" s="40"/>
      <c r="C449" s="40"/>
      <c r="E449" s="40"/>
      <c r="F449" s="40"/>
    </row>
    <row r="450" spans="1:6" ht="15.75">
      <c r="A450" s="40"/>
      <c r="B450" s="40"/>
      <c r="C450" s="40"/>
      <c r="E450" s="40"/>
      <c r="F450" s="40"/>
    </row>
    <row r="451" spans="1:6" ht="15.75">
      <c r="A451" s="40"/>
      <c r="B451" s="40"/>
      <c r="C451" s="40"/>
      <c r="E451" s="40"/>
      <c r="F451" s="40"/>
    </row>
    <row r="452" spans="1:6" ht="15.75">
      <c r="A452" s="40"/>
      <c r="B452" s="40"/>
      <c r="C452" s="40"/>
      <c r="E452" s="40"/>
      <c r="F452" s="40"/>
    </row>
    <row r="453" spans="1:6" ht="15.75">
      <c r="A453" s="40"/>
      <c r="B453" s="40"/>
      <c r="C453" s="40"/>
      <c r="E453" s="40"/>
      <c r="F453" s="40"/>
    </row>
    <row r="454" spans="1:6" ht="15.75">
      <c r="A454" s="40"/>
      <c r="B454" s="40"/>
      <c r="C454" s="40"/>
      <c r="E454" s="40"/>
      <c r="F454" s="40"/>
    </row>
    <row r="455" spans="1:6" ht="15.75">
      <c r="A455" s="40"/>
      <c r="B455" s="40"/>
      <c r="C455" s="40"/>
      <c r="E455" s="40"/>
      <c r="F455" s="40"/>
    </row>
    <row r="456" spans="1:6" ht="15.75">
      <c r="A456" s="40"/>
      <c r="B456" s="40"/>
      <c r="C456" s="40"/>
      <c r="E456" s="40"/>
      <c r="F456" s="40"/>
    </row>
    <row r="457" spans="1:6" ht="15.75">
      <c r="A457" s="40"/>
      <c r="B457" s="40"/>
      <c r="C457" s="40"/>
      <c r="E457" s="40"/>
      <c r="F457" s="40"/>
    </row>
    <row r="458" spans="1:6" ht="15.75">
      <c r="A458" s="40"/>
      <c r="B458" s="40"/>
      <c r="C458" s="40"/>
      <c r="E458" s="40"/>
      <c r="F458" s="40"/>
    </row>
    <row r="459" spans="1:6" ht="15.75">
      <c r="A459" s="40"/>
      <c r="B459" s="40"/>
      <c r="C459" s="40"/>
      <c r="E459" s="40"/>
      <c r="F459" s="40"/>
    </row>
    <row r="460" spans="1:6" ht="15.75">
      <c r="A460" s="40"/>
      <c r="B460" s="40"/>
      <c r="C460" s="40"/>
      <c r="E460" s="40"/>
      <c r="F460" s="40"/>
    </row>
    <row r="461" spans="1:6" ht="15.75">
      <c r="A461" s="40"/>
      <c r="B461" s="40"/>
      <c r="C461" s="40"/>
      <c r="E461" s="40"/>
      <c r="F461" s="40"/>
    </row>
    <row r="462" spans="1:6" ht="15.75">
      <c r="A462" s="40"/>
      <c r="B462" s="40"/>
      <c r="C462" s="40"/>
      <c r="E462" s="40"/>
      <c r="F462" s="40"/>
    </row>
    <row r="463" spans="1:6" ht="15.75">
      <c r="A463" s="40"/>
      <c r="B463" s="40"/>
      <c r="C463" s="40"/>
      <c r="E463" s="40"/>
      <c r="F463" s="40"/>
    </row>
    <row r="464" spans="1:6" ht="15.75">
      <c r="A464" s="40"/>
      <c r="B464" s="40"/>
      <c r="C464" s="40"/>
      <c r="E464" s="40"/>
      <c r="F464" s="40"/>
    </row>
    <row r="465" spans="1:6" ht="15.75">
      <c r="A465" s="40"/>
      <c r="B465" s="40"/>
      <c r="C465" s="40"/>
      <c r="E465" s="40"/>
      <c r="F465" s="40"/>
    </row>
    <row r="466" spans="1:6" ht="15.75">
      <c r="A466" s="40"/>
      <c r="B466" s="40"/>
      <c r="C466" s="40"/>
      <c r="E466" s="40"/>
      <c r="F466" s="40"/>
    </row>
    <row r="467" spans="1:6" ht="15.75">
      <c r="A467" s="40"/>
      <c r="B467" s="40"/>
      <c r="C467" s="40"/>
      <c r="E467" s="40"/>
      <c r="F467" s="40"/>
    </row>
    <row r="468" spans="1:6" ht="15.75">
      <c r="A468" s="40"/>
      <c r="B468" s="40"/>
      <c r="C468" s="40"/>
      <c r="E468" s="40"/>
      <c r="F468" s="40"/>
    </row>
    <row r="469" spans="1:6" ht="15.75">
      <c r="A469" s="40"/>
      <c r="B469" s="40"/>
      <c r="C469" s="40"/>
      <c r="E469" s="40"/>
      <c r="F469" s="40"/>
    </row>
    <row r="470" spans="1:6" ht="15.75">
      <c r="A470" s="40"/>
      <c r="B470" s="40"/>
      <c r="C470" s="40"/>
      <c r="E470" s="40"/>
      <c r="F470" s="40"/>
    </row>
    <row r="471" spans="1:6" ht="15.75">
      <c r="A471" s="40"/>
      <c r="B471" s="40"/>
      <c r="C471" s="40"/>
      <c r="E471" s="40"/>
      <c r="F471" s="40"/>
    </row>
    <row r="472" spans="1:6" ht="15.75">
      <c r="A472" s="40"/>
      <c r="B472" s="40"/>
      <c r="C472" s="40"/>
      <c r="E472" s="40"/>
      <c r="F472" s="40"/>
    </row>
    <row r="473" spans="1:6" ht="15.75">
      <c r="A473" s="40"/>
      <c r="B473" s="40"/>
      <c r="C473" s="40"/>
      <c r="E473" s="40"/>
      <c r="F473" s="40"/>
    </row>
    <row r="474" spans="1:6" ht="15.75">
      <c r="A474" s="40"/>
      <c r="B474" s="40"/>
      <c r="C474" s="40"/>
      <c r="E474" s="40"/>
      <c r="F474" s="40"/>
    </row>
    <row r="475" spans="1:6" ht="15.75">
      <c r="A475" s="40"/>
      <c r="B475" s="40"/>
      <c r="C475" s="40"/>
      <c r="E475" s="40"/>
      <c r="F475" s="40"/>
    </row>
    <row r="476" spans="1:6" ht="15.75">
      <c r="A476" s="40"/>
      <c r="B476" s="40"/>
      <c r="C476" s="40"/>
      <c r="E476" s="40"/>
      <c r="F476" s="40"/>
    </row>
    <row r="477" spans="1:6" ht="15.75">
      <c r="A477" s="40"/>
      <c r="B477" s="40"/>
      <c r="C477" s="40"/>
      <c r="E477" s="40"/>
      <c r="F477" s="40"/>
    </row>
    <row r="478" spans="1:6" ht="15.75">
      <c r="A478" s="40"/>
      <c r="B478" s="40"/>
      <c r="C478" s="40"/>
      <c r="E478" s="40"/>
      <c r="F478" s="40"/>
    </row>
    <row r="479" spans="1:6" ht="15.75">
      <c r="A479" s="40"/>
      <c r="B479" s="40"/>
      <c r="C479" s="40"/>
      <c r="E479" s="40"/>
      <c r="F479" s="40"/>
    </row>
    <row r="480" spans="1:6" ht="15.75">
      <c r="A480" s="40"/>
      <c r="B480" s="40"/>
      <c r="C480" s="40"/>
      <c r="E480" s="40"/>
      <c r="F480" s="40"/>
    </row>
    <row r="481" spans="1:6" ht="15.75">
      <c r="A481" s="40"/>
      <c r="B481" s="40"/>
      <c r="C481" s="40"/>
      <c r="E481" s="40"/>
      <c r="F481" s="40"/>
    </row>
    <row r="482" spans="1:6" ht="15.75">
      <c r="A482" s="40"/>
      <c r="B482" s="40"/>
      <c r="C482" s="40"/>
      <c r="E482" s="40"/>
      <c r="F482" s="40"/>
    </row>
    <row r="483" spans="1:6" ht="15.75">
      <c r="A483" s="40"/>
      <c r="B483" s="40"/>
      <c r="C483" s="40"/>
      <c r="E483" s="40"/>
      <c r="F483" s="40"/>
    </row>
    <row r="484" spans="1:6" ht="15.75">
      <c r="A484" s="40"/>
      <c r="B484" s="40"/>
      <c r="C484" s="40"/>
      <c r="E484" s="40"/>
      <c r="F484" s="40"/>
    </row>
    <row r="485" spans="1:6" ht="15.75">
      <c r="A485" s="40"/>
      <c r="B485" s="40"/>
      <c r="C485" s="40"/>
      <c r="E485" s="40"/>
      <c r="F485" s="40"/>
    </row>
    <row r="486" spans="1:6" ht="15.75">
      <c r="A486" s="40"/>
      <c r="B486" s="40"/>
      <c r="C486" s="40"/>
      <c r="E486" s="40"/>
      <c r="F486" s="40"/>
    </row>
    <row r="487" spans="1:6" ht="15.75">
      <c r="A487" s="40"/>
      <c r="B487" s="40"/>
      <c r="C487" s="40"/>
      <c r="E487" s="40"/>
      <c r="F487" s="40"/>
    </row>
    <row r="488" spans="1:6" ht="15.75">
      <c r="A488" s="40"/>
      <c r="B488" s="40"/>
      <c r="C488" s="40"/>
      <c r="E488" s="40"/>
      <c r="F488" s="40"/>
    </row>
    <row r="489" spans="1:6" ht="15.75">
      <c r="A489" s="40"/>
      <c r="B489" s="40"/>
      <c r="C489" s="40"/>
      <c r="E489" s="40"/>
      <c r="F489" s="40"/>
    </row>
    <row r="490" spans="1:6" ht="15.75">
      <c r="A490" s="40"/>
      <c r="B490" s="40"/>
      <c r="C490" s="40"/>
      <c r="E490" s="40"/>
      <c r="F490" s="40"/>
    </row>
    <row r="491" spans="1:6" ht="15.75">
      <c r="A491" s="40"/>
      <c r="B491" s="40"/>
      <c r="C491" s="40"/>
      <c r="E491" s="40"/>
      <c r="F491" s="40"/>
    </row>
    <row r="492" spans="1:6" ht="15.75">
      <c r="A492" s="40"/>
      <c r="B492" s="40"/>
      <c r="C492" s="40"/>
      <c r="E492" s="40"/>
      <c r="F492" s="40"/>
    </row>
    <row r="493" spans="1:6" ht="15.75">
      <c r="A493" s="40"/>
      <c r="B493" s="40"/>
      <c r="C493" s="40"/>
      <c r="E493" s="40"/>
      <c r="F493" s="40"/>
    </row>
    <row r="494" spans="1:6" ht="15.75">
      <c r="A494" s="40"/>
      <c r="B494" s="40"/>
      <c r="C494" s="40"/>
      <c r="E494" s="40"/>
      <c r="F494" s="40"/>
    </row>
    <row r="495" spans="1:6" ht="15.75">
      <c r="A495" s="40"/>
      <c r="B495" s="40"/>
      <c r="C495" s="40"/>
      <c r="E495" s="40"/>
      <c r="F495" s="40"/>
    </row>
    <row r="496" spans="1:6" ht="15.75">
      <c r="A496" s="40"/>
      <c r="B496" s="40"/>
      <c r="C496" s="40"/>
      <c r="E496" s="40"/>
      <c r="F496" s="40"/>
    </row>
    <row r="497" spans="1:6" ht="15.75">
      <c r="A497" s="40"/>
      <c r="B497" s="40"/>
      <c r="C497" s="40"/>
      <c r="E497" s="40"/>
      <c r="F497" s="40"/>
    </row>
    <row r="498" spans="1:6" ht="15.75">
      <c r="A498" s="40"/>
      <c r="B498" s="40"/>
      <c r="C498" s="40"/>
      <c r="E498" s="40"/>
      <c r="F498" s="40"/>
    </row>
    <row r="499" spans="1:6" ht="15.75">
      <c r="A499" s="40"/>
      <c r="B499" s="40"/>
      <c r="C499" s="40"/>
      <c r="E499" s="40"/>
      <c r="F499" s="40"/>
    </row>
    <row r="500" spans="1:6" ht="15.75">
      <c r="A500" s="40"/>
      <c r="B500" s="40"/>
      <c r="C500" s="40"/>
      <c r="E500" s="40"/>
      <c r="F500" s="40"/>
    </row>
    <row r="501" spans="1:6" ht="15.75">
      <c r="A501" s="40"/>
      <c r="B501" s="40"/>
      <c r="C501" s="40"/>
      <c r="E501" s="40"/>
      <c r="F501" s="40"/>
    </row>
    <row r="502" spans="1:6" ht="15.75">
      <c r="A502" s="40"/>
      <c r="B502" s="40"/>
      <c r="C502" s="40"/>
      <c r="E502" s="40"/>
      <c r="F502" s="40"/>
    </row>
    <row r="503" spans="1:6" ht="15.75">
      <c r="A503" s="40"/>
      <c r="B503" s="40"/>
      <c r="C503" s="40"/>
      <c r="E503" s="40"/>
      <c r="F503" s="40"/>
    </row>
    <row r="504" spans="1:6" ht="15.75">
      <c r="A504" s="40"/>
      <c r="B504" s="40"/>
      <c r="C504" s="40"/>
      <c r="E504" s="40"/>
      <c r="F504" s="40"/>
    </row>
    <row r="505" spans="1:6" ht="15.75">
      <c r="A505" s="40"/>
      <c r="B505" s="40"/>
      <c r="C505" s="40"/>
      <c r="E505" s="40"/>
      <c r="F505" s="40"/>
    </row>
    <row r="506" spans="1:6" ht="15.75">
      <c r="A506" s="40"/>
      <c r="B506" s="40"/>
      <c r="C506" s="40"/>
      <c r="E506" s="40"/>
      <c r="F506" s="40"/>
    </row>
    <row r="507" spans="1:6" ht="15.75">
      <c r="A507" s="40"/>
      <c r="B507" s="40"/>
      <c r="C507" s="40"/>
      <c r="E507" s="40"/>
      <c r="F507" s="40"/>
    </row>
    <row r="508" spans="1:6" ht="15.75">
      <c r="A508" s="40"/>
      <c r="B508" s="40"/>
      <c r="C508" s="40"/>
      <c r="E508" s="40"/>
      <c r="F508" s="40"/>
    </row>
    <row r="509" spans="1:6" ht="15.75">
      <c r="A509" s="40"/>
      <c r="B509" s="40"/>
      <c r="C509" s="40"/>
      <c r="E509" s="40"/>
      <c r="F509" s="40"/>
    </row>
    <row r="510" spans="1:6" ht="15.75">
      <c r="A510" s="40"/>
      <c r="B510" s="40"/>
      <c r="C510" s="40"/>
      <c r="E510" s="40"/>
      <c r="F510" s="40"/>
    </row>
    <row r="511" spans="1:6" ht="15.75">
      <c r="A511" s="40"/>
      <c r="B511" s="40"/>
      <c r="C511" s="40"/>
      <c r="E511" s="40"/>
      <c r="F511" s="40"/>
    </row>
    <row r="512" spans="1:6" ht="15.75">
      <c r="A512" s="40"/>
      <c r="B512" s="40"/>
      <c r="C512" s="40"/>
      <c r="E512" s="40"/>
      <c r="F512" s="40"/>
    </row>
    <row r="513" spans="1:6" ht="15.75">
      <c r="A513" s="40"/>
      <c r="B513" s="40"/>
      <c r="C513" s="40"/>
      <c r="E513" s="40"/>
      <c r="F513" s="40"/>
    </row>
    <row r="514" spans="1:6" ht="15.75">
      <c r="A514" s="40"/>
      <c r="B514" s="40"/>
      <c r="C514" s="40"/>
      <c r="E514" s="40"/>
      <c r="F514" s="40"/>
    </row>
    <row r="515" spans="1:6" ht="15.75">
      <c r="A515" s="40"/>
      <c r="B515" s="40"/>
      <c r="C515" s="40"/>
      <c r="E515" s="40"/>
      <c r="F515" s="40"/>
    </row>
    <row r="516" spans="1:6" ht="15.75">
      <c r="A516" s="40"/>
      <c r="B516" s="40"/>
      <c r="C516" s="40"/>
      <c r="E516" s="40"/>
      <c r="F516" s="40"/>
    </row>
    <row r="517" spans="1:6" ht="15.75">
      <c r="A517" s="40"/>
      <c r="B517" s="40"/>
      <c r="C517" s="40"/>
      <c r="E517" s="40"/>
      <c r="F517" s="40"/>
    </row>
    <row r="518" spans="1:6" ht="15.75">
      <c r="A518" s="40"/>
      <c r="B518" s="40"/>
      <c r="C518" s="40"/>
      <c r="E518" s="40"/>
      <c r="F518" s="40"/>
    </row>
    <row r="519" spans="1:6" ht="15.75">
      <c r="A519" s="40"/>
      <c r="B519" s="40"/>
      <c r="C519" s="40"/>
      <c r="E519" s="40"/>
      <c r="F519" s="40"/>
    </row>
    <row r="520" spans="1:6" ht="15.75">
      <c r="A520" s="40"/>
      <c r="B520" s="40"/>
      <c r="C520" s="40"/>
      <c r="E520" s="40"/>
      <c r="F520" s="40"/>
    </row>
    <row r="521" spans="1:6" ht="15.75">
      <c r="A521" s="40"/>
      <c r="B521" s="40"/>
      <c r="C521" s="40"/>
      <c r="E521" s="40"/>
      <c r="F521" s="40"/>
    </row>
    <row r="522" spans="1:6" ht="15.75">
      <c r="A522" s="40"/>
      <c r="B522" s="40"/>
      <c r="C522" s="40"/>
      <c r="E522" s="40"/>
      <c r="F522" s="40"/>
    </row>
    <row r="523" spans="1:6" ht="15.75">
      <c r="A523" s="40"/>
      <c r="B523" s="40"/>
      <c r="C523" s="40"/>
      <c r="E523" s="40"/>
      <c r="F523" s="40"/>
    </row>
    <row r="524" spans="1:6" ht="15.75">
      <c r="A524" s="40"/>
      <c r="B524" s="40"/>
      <c r="C524" s="40"/>
      <c r="E524" s="40"/>
      <c r="F524" s="40"/>
    </row>
    <row r="525" spans="1:6" ht="15.75">
      <c r="A525" s="40"/>
      <c r="B525" s="40"/>
      <c r="C525" s="40"/>
      <c r="E525" s="40"/>
      <c r="F525" s="40"/>
    </row>
    <row r="526" spans="1:6" ht="15.75">
      <c r="A526" s="40"/>
      <c r="B526" s="40"/>
      <c r="C526" s="40"/>
      <c r="E526" s="40"/>
      <c r="F526" s="40"/>
    </row>
    <row r="527" spans="1:6" ht="15.75">
      <c r="A527" s="40"/>
      <c r="B527" s="40"/>
      <c r="C527" s="40"/>
      <c r="E527" s="40"/>
      <c r="F527" s="40"/>
    </row>
    <row r="528" spans="1:6" ht="15.75">
      <c r="A528" s="40"/>
      <c r="B528" s="40"/>
      <c r="C528" s="40"/>
      <c r="E528" s="40"/>
      <c r="F528" s="40"/>
    </row>
    <row r="529" spans="1:6" ht="15.75">
      <c r="A529" s="40"/>
      <c r="B529" s="40"/>
      <c r="C529" s="40"/>
      <c r="E529" s="40"/>
      <c r="F529" s="40"/>
    </row>
    <row r="530" spans="1:6" ht="15.75">
      <c r="A530" s="40"/>
      <c r="B530" s="40"/>
      <c r="C530" s="40"/>
      <c r="E530" s="40"/>
      <c r="F530" s="40"/>
    </row>
    <row r="531" spans="1:6" ht="15.75">
      <c r="A531" s="40"/>
      <c r="B531" s="40"/>
      <c r="C531" s="40"/>
      <c r="E531" s="40"/>
      <c r="F531" s="40"/>
    </row>
    <row r="532" spans="1:6" ht="15.75">
      <c r="A532" s="40"/>
      <c r="B532" s="40"/>
      <c r="C532" s="40"/>
      <c r="E532" s="40"/>
      <c r="F532" s="40"/>
    </row>
    <row r="533" spans="1:6" ht="15.75">
      <c r="A533" s="40"/>
      <c r="B533" s="40"/>
      <c r="C533" s="40"/>
      <c r="E533" s="40"/>
      <c r="F533" s="40"/>
    </row>
    <row r="534" spans="1:6" ht="15.75">
      <c r="A534" s="40"/>
      <c r="B534" s="40"/>
      <c r="C534" s="40"/>
      <c r="E534" s="40"/>
      <c r="F534" s="40"/>
    </row>
    <row r="535" spans="1:6" ht="15.75">
      <c r="A535" s="40"/>
      <c r="B535" s="40"/>
      <c r="C535" s="40"/>
      <c r="E535" s="40"/>
      <c r="F535" s="40"/>
    </row>
    <row r="536" spans="1:6" ht="15.75">
      <c r="A536" s="40"/>
      <c r="B536" s="40"/>
      <c r="C536" s="40"/>
      <c r="E536" s="40"/>
      <c r="F536" s="40"/>
    </row>
    <row r="537" spans="1:6" ht="15.75">
      <c r="A537" s="40"/>
      <c r="B537" s="40"/>
      <c r="C537" s="40"/>
      <c r="E537" s="40"/>
      <c r="F537" s="40"/>
    </row>
    <row r="538" spans="1:6" ht="15.75">
      <c r="A538" s="40"/>
      <c r="B538" s="40"/>
      <c r="C538" s="40"/>
      <c r="E538" s="40"/>
      <c r="F538" s="40"/>
    </row>
    <row r="539" spans="1:6" ht="15.75">
      <c r="A539" s="40"/>
      <c r="B539" s="40"/>
      <c r="C539" s="40"/>
      <c r="E539" s="40"/>
      <c r="F539" s="40"/>
    </row>
    <row r="540" spans="1:6" ht="15.75">
      <c r="A540" s="40"/>
      <c r="B540" s="40"/>
      <c r="C540" s="40"/>
      <c r="E540" s="40"/>
      <c r="F540" s="40"/>
    </row>
    <row r="541" spans="1:6" ht="15.75">
      <c r="A541" s="40"/>
      <c r="B541" s="40"/>
      <c r="C541" s="40"/>
      <c r="E541" s="40"/>
      <c r="F541" s="40"/>
    </row>
    <row r="542" spans="1:6" ht="15.75">
      <c r="A542" s="40"/>
      <c r="B542" s="40"/>
      <c r="C542" s="40"/>
      <c r="E542" s="40"/>
      <c r="F542" s="40"/>
    </row>
    <row r="543" spans="1:6" ht="15.75">
      <c r="A543" s="40"/>
      <c r="B543" s="40"/>
      <c r="C543" s="40"/>
      <c r="E543" s="40"/>
      <c r="F543" s="40"/>
    </row>
    <row r="544" spans="1:6" ht="15.75">
      <c r="A544" s="40"/>
      <c r="B544" s="40"/>
      <c r="C544" s="40"/>
      <c r="E544" s="40"/>
      <c r="F544" s="40"/>
    </row>
    <row r="545" spans="1:6" ht="15.75">
      <c r="A545" s="40"/>
      <c r="B545" s="40"/>
      <c r="C545" s="40"/>
      <c r="E545" s="40"/>
      <c r="F545" s="40"/>
    </row>
    <row r="546" spans="1:6" ht="15.75">
      <c r="A546" s="40"/>
      <c r="B546" s="40"/>
      <c r="C546" s="40"/>
      <c r="E546" s="40"/>
      <c r="F546" s="40"/>
    </row>
    <row r="547" spans="1:6" ht="15.75">
      <c r="A547" s="40"/>
      <c r="B547" s="40"/>
      <c r="C547" s="40"/>
      <c r="E547" s="40"/>
      <c r="F547" s="40"/>
    </row>
    <row r="548" spans="1:6" ht="15.75">
      <c r="A548" s="40"/>
      <c r="B548" s="40"/>
      <c r="C548" s="40"/>
      <c r="E548" s="40"/>
      <c r="F548" s="40"/>
    </row>
    <row r="549" spans="1:6" ht="15.75">
      <c r="A549" s="40"/>
      <c r="B549" s="40"/>
      <c r="C549" s="40"/>
      <c r="E549" s="40"/>
      <c r="F549" s="40"/>
    </row>
    <row r="550" spans="1:6" ht="15.75">
      <c r="A550" s="40"/>
      <c r="B550" s="40"/>
      <c r="C550" s="40"/>
      <c r="E550" s="40"/>
      <c r="F550" s="40"/>
    </row>
    <row r="551" spans="1:6" ht="15.75">
      <c r="A551" s="40"/>
      <c r="B551" s="40"/>
      <c r="C551" s="40"/>
      <c r="E551" s="40"/>
      <c r="F551" s="40"/>
    </row>
    <row r="552" spans="1:6" ht="15.75">
      <c r="A552" s="40"/>
      <c r="B552" s="40"/>
      <c r="C552" s="40"/>
      <c r="E552" s="40"/>
      <c r="F552" s="40"/>
    </row>
    <row r="553" spans="1:6" ht="15.75">
      <c r="A553" s="40"/>
      <c r="B553" s="40"/>
      <c r="C553" s="40"/>
      <c r="E553" s="40"/>
      <c r="F553" s="40"/>
    </row>
    <row r="554" spans="1:6" ht="15.75">
      <c r="A554" s="40"/>
      <c r="B554" s="40"/>
      <c r="C554" s="40"/>
      <c r="E554" s="40"/>
      <c r="F554" s="40"/>
    </row>
    <row r="555" spans="1:6" ht="15.75">
      <c r="A555" s="40"/>
      <c r="B555" s="40"/>
      <c r="C555" s="40"/>
      <c r="E555" s="40"/>
      <c r="F555" s="40"/>
    </row>
    <row r="556" spans="1:6" ht="15.75">
      <c r="A556" s="40"/>
      <c r="B556" s="40"/>
      <c r="C556" s="40"/>
      <c r="E556" s="40"/>
      <c r="F556" s="40"/>
    </row>
    <row r="557" spans="1:6" ht="15.75">
      <c r="A557" s="40"/>
      <c r="B557" s="40"/>
      <c r="C557" s="40"/>
      <c r="E557" s="40"/>
      <c r="F557" s="40"/>
    </row>
    <row r="558" spans="1:6" ht="15.75">
      <c r="A558" s="40"/>
      <c r="B558" s="40"/>
      <c r="C558" s="40"/>
      <c r="E558" s="40"/>
      <c r="F558" s="40"/>
    </row>
    <row r="559" spans="1:6" ht="15.75">
      <c r="A559" s="40"/>
      <c r="B559" s="40"/>
      <c r="C559" s="40"/>
      <c r="E559" s="40"/>
      <c r="F559" s="40"/>
    </row>
    <row r="560" spans="1:6" ht="15.75">
      <c r="A560" s="40"/>
      <c r="B560" s="40"/>
      <c r="C560" s="40"/>
      <c r="E560" s="40"/>
      <c r="F560" s="40"/>
    </row>
    <row r="561" spans="1:6" ht="15.75">
      <c r="A561" s="40"/>
      <c r="B561" s="40"/>
      <c r="C561" s="40"/>
      <c r="E561" s="40"/>
      <c r="F561" s="40"/>
    </row>
    <row r="562" spans="1:6" ht="15.75">
      <c r="A562" s="40"/>
      <c r="B562" s="40"/>
      <c r="C562" s="40"/>
      <c r="E562" s="40"/>
      <c r="F562" s="40"/>
    </row>
    <row r="563" spans="1:6" ht="15.75">
      <c r="A563" s="40"/>
      <c r="B563" s="40"/>
      <c r="C563" s="40"/>
      <c r="E563" s="40"/>
      <c r="F563" s="40"/>
    </row>
    <row r="564" spans="1:6" ht="15.75">
      <c r="A564" s="40"/>
      <c r="B564" s="40"/>
      <c r="C564" s="40"/>
      <c r="E564" s="40"/>
      <c r="F564" s="40"/>
    </row>
    <row r="565" spans="1:6" ht="15.75">
      <c r="A565" s="40"/>
      <c r="B565" s="40"/>
      <c r="C565" s="40"/>
      <c r="E565" s="40"/>
      <c r="F565" s="40"/>
    </row>
    <row r="566" spans="1:6" ht="15.75">
      <c r="A566" s="40"/>
      <c r="B566" s="40"/>
      <c r="C566" s="40"/>
      <c r="E566" s="40"/>
      <c r="F566" s="40"/>
    </row>
    <row r="567" spans="1:6" ht="15.75">
      <c r="A567" s="40"/>
      <c r="B567" s="40"/>
      <c r="C567" s="40"/>
      <c r="E567" s="40"/>
      <c r="F567" s="40"/>
    </row>
    <row r="568" spans="1:6" ht="15.75">
      <c r="A568" s="40"/>
      <c r="B568" s="40"/>
      <c r="C568" s="40"/>
      <c r="E568" s="40"/>
      <c r="F568" s="40"/>
    </row>
    <row r="569" spans="1:6" ht="15.75">
      <c r="A569" s="40"/>
      <c r="B569" s="40"/>
      <c r="C569" s="40"/>
      <c r="E569" s="40"/>
      <c r="F569" s="40"/>
    </row>
    <row r="570" spans="1:6" ht="15.75">
      <c r="A570" s="40"/>
      <c r="B570" s="40"/>
      <c r="C570" s="40"/>
      <c r="E570" s="40"/>
      <c r="F570" s="40"/>
    </row>
    <row r="571" spans="1:6" ht="15.75">
      <c r="A571" s="40"/>
      <c r="B571" s="40"/>
      <c r="C571" s="40"/>
      <c r="E571" s="40"/>
      <c r="F571" s="40"/>
    </row>
    <row r="572" spans="1:6" ht="15.75">
      <c r="A572" s="40"/>
      <c r="B572" s="40"/>
      <c r="C572" s="40"/>
      <c r="E572" s="40"/>
      <c r="F572" s="40"/>
    </row>
    <row r="573" spans="1:6" ht="15.75">
      <c r="A573" s="40"/>
      <c r="B573" s="40"/>
      <c r="C573" s="40"/>
      <c r="E573" s="40"/>
      <c r="F573" s="40"/>
    </row>
    <row r="574" spans="1:6" ht="15.75">
      <c r="A574" s="40"/>
      <c r="B574" s="40"/>
      <c r="C574" s="40"/>
      <c r="E574" s="40"/>
      <c r="F574" s="40"/>
    </row>
    <row r="575" spans="1:6" ht="15.75">
      <c r="A575" s="40"/>
      <c r="B575" s="40"/>
      <c r="C575" s="40"/>
      <c r="E575" s="40"/>
      <c r="F575" s="40"/>
    </row>
    <row r="576" spans="1:6" ht="15.75">
      <c r="A576" s="40"/>
      <c r="B576" s="40"/>
      <c r="C576" s="40"/>
      <c r="E576" s="40"/>
      <c r="F576" s="40"/>
    </row>
    <row r="577" spans="1:6" ht="15.75">
      <c r="A577" s="40"/>
      <c r="B577" s="40"/>
      <c r="C577" s="40"/>
      <c r="E577" s="40"/>
      <c r="F577" s="40"/>
    </row>
    <row r="578" spans="1:6" ht="15.75">
      <c r="A578" s="40"/>
      <c r="B578" s="40"/>
      <c r="C578" s="40"/>
      <c r="E578" s="40"/>
      <c r="F578" s="40"/>
    </row>
    <row r="579" spans="1:6" ht="15.75">
      <c r="A579" s="40"/>
      <c r="B579" s="40"/>
      <c r="C579" s="40"/>
      <c r="E579" s="40"/>
      <c r="F579" s="40"/>
    </row>
    <row r="580" spans="1:6" ht="15.75">
      <c r="A580" s="40"/>
      <c r="B580" s="40"/>
      <c r="C580" s="40"/>
      <c r="E580" s="40"/>
      <c r="F580" s="40"/>
    </row>
    <row r="581" spans="1:6" ht="15.75">
      <c r="A581" s="40"/>
      <c r="B581" s="40"/>
      <c r="C581" s="40"/>
      <c r="E581" s="40"/>
      <c r="F581" s="40"/>
    </row>
    <row r="582" spans="1:6" ht="15.75">
      <c r="A582" s="40"/>
      <c r="B582" s="40"/>
      <c r="C582" s="40"/>
      <c r="E582" s="40"/>
      <c r="F582" s="40"/>
    </row>
    <row r="583" spans="1:6" ht="15.75">
      <c r="A583" s="40"/>
      <c r="B583" s="40"/>
      <c r="C583" s="40"/>
      <c r="E583" s="40"/>
      <c r="F583" s="40"/>
    </row>
    <row r="584" spans="1:6" ht="15.75">
      <c r="A584" s="40"/>
      <c r="B584" s="40"/>
      <c r="C584" s="40"/>
      <c r="E584" s="40"/>
      <c r="F584" s="40"/>
    </row>
    <row r="585" spans="1:6" ht="15.75">
      <c r="A585" s="40"/>
      <c r="B585" s="40"/>
      <c r="C585" s="40"/>
      <c r="E585" s="40"/>
      <c r="F585" s="40"/>
    </row>
    <row r="586" spans="1:6" ht="15.75">
      <c r="A586" s="40"/>
      <c r="B586" s="40"/>
      <c r="C586" s="40"/>
      <c r="E586" s="40"/>
      <c r="F586" s="40"/>
    </row>
    <row r="587" spans="1:6" ht="15.75">
      <c r="A587" s="40"/>
      <c r="B587" s="40"/>
      <c r="C587" s="40"/>
      <c r="E587" s="40"/>
      <c r="F587" s="40"/>
    </row>
    <row r="588" spans="1:6" ht="15.75">
      <c r="A588" s="40"/>
      <c r="B588" s="40"/>
      <c r="C588" s="40"/>
      <c r="E588" s="40"/>
      <c r="F588" s="40"/>
    </row>
    <row r="589" spans="1:6" ht="15.75">
      <c r="A589" s="40"/>
      <c r="B589" s="40"/>
      <c r="C589" s="40"/>
      <c r="E589" s="40"/>
      <c r="F589" s="40"/>
    </row>
    <row r="590" spans="1:6" ht="15.75">
      <c r="A590" s="40"/>
      <c r="B590" s="40"/>
      <c r="C590" s="40"/>
      <c r="E590" s="40"/>
      <c r="F590" s="40"/>
    </row>
    <row r="591" spans="1:6" ht="15.75">
      <c r="A591" s="40"/>
      <c r="B591" s="40"/>
      <c r="C591" s="40"/>
      <c r="E591" s="40"/>
      <c r="F591" s="40"/>
    </row>
    <row r="592" spans="1:6" ht="15.75">
      <c r="A592" s="40"/>
      <c r="B592" s="40"/>
      <c r="C592" s="40"/>
      <c r="E592" s="40"/>
      <c r="F592" s="40"/>
    </row>
    <row r="593" spans="1:6" ht="15.75">
      <c r="A593" s="40"/>
      <c r="B593" s="40"/>
      <c r="C593" s="40"/>
      <c r="E593" s="40"/>
      <c r="F593" s="40"/>
    </row>
    <row r="594" spans="1:6" ht="15.75">
      <c r="A594" s="40"/>
      <c r="B594" s="40"/>
      <c r="C594" s="40"/>
      <c r="E594" s="40"/>
      <c r="F594" s="40"/>
    </row>
    <row r="595" spans="1:6" ht="15.75">
      <c r="A595" s="40"/>
      <c r="B595" s="40"/>
      <c r="C595" s="40"/>
      <c r="E595" s="40"/>
      <c r="F595" s="40"/>
    </row>
    <row r="596" spans="1:6" ht="15.75">
      <c r="A596" s="40"/>
      <c r="B596" s="40"/>
      <c r="C596" s="40"/>
      <c r="E596" s="40"/>
      <c r="F596" s="40"/>
    </row>
    <row r="597" spans="1:6" ht="15.75">
      <c r="A597" s="40"/>
      <c r="B597" s="40"/>
      <c r="C597" s="40"/>
      <c r="E597" s="40"/>
      <c r="F597" s="40"/>
    </row>
    <row r="598" spans="1:6" ht="15.75">
      <c r="A598" s="40"/>
      <c r="B598" s="40"/>
      <c r="C598" s="40"/>
      <c r="E598" s="40"/>
      <c r="F598" s="40"/>
    </row>
    <row r="599" spans="1:6" ht="15.75">
      <c r="A599" s="40"/>
      <c r="B599" s="40"/>
      <c r="C599" s="40"/>
      <c r="E599" s="40"/>
      <c r="F599" s="40"/>
    </row>
    <row r="600" spans="1:6" ht="15.75">
      <c r="A600" s="40"/>
      <c r="B600" s="40"/>
      <c r="C600" s="40"/>
      <c r="E600" s="40"/>
      <c r="F600" s="40"/>
    </row>
    <row r="601" spans="1:6" ht="15.75">
      <c r="A601" s="40"/>
      <c r="B601" s="40"/>
      <c r="C601" s="40"/>
      <c r="E601" s="40"/>
      <c r="F601" s="40"/>
    </row>
    <row r="602" spans="1:6" ht="15.75">
      <c r="A602" s="40"/>
      <c r="B602" s="40"/>
      <c r="C602" s="40"/>
      <c r="E602" s="40"/>
      <c r="F602" s="40"/>
    </row>
    <row r="603" spans="1:6" ht="15.75">
      <c r="A603" s="40"/>
      <c r="B603" s="40"/>
      <c r="C603" s="40"/>
      <c r="E603" s="40"/>
      <c r="F603" s="40"/>
    </row>
    <row r="604" spans="1:6" ht="15.75">
      <c r="A604" s="40"/>
      <c r="B604" s="40"/>
      <c r="C604" s="40"/>
      <c r="E604" s="40"/>
      <c r="F604" s="40"/>
    </row>
    <row r="605" spans="1:6" ht="15.75">
      <c r="A605" s="40"/>
      <c r="B605" s="40"/>
      <c r="C605" s="40"/>
      <c r="E605" s="40"/>
      <c r="F605" s="40"/>
    </row>
    <row r="606" spans="1:6" ht="15.75">
      <c r="A606" s="40"/>
      <c r="B606" s="40"/>
      <c r="C606" s="40"/>
      <c r="E606" s="40"/>
      <c r="F606" s="40"/>
    </row>
    <row r="607" spans="1:6" ht="15.75">
      <c r="A607" s="40"/>
      <c r="B607" s="40"/>
      <c r="C607" s="40"/>
      <c r="E607" s="40"/>
      <c r="F607" s="40"/>
    </row>
    <row r="608" spans="1:6" ht="15.75">
      <c r="A608" s="40"/>
      <c r="B608" s="40"/>
      <c r="C608" s="40"/>
      <c r="E608" s="40"/>
      <c r="F608" s="40"/>
    </row>
    <row r="609" spans="1:6" ht="15.75">
      <c r="A609" s="40"/>
      <c r="B609" s="40"/>
      <c r="C609" s="40"/>
      <c r="E609" s="40"/>
      <c r="F609" s="40"/>
    </row>
    <row r="610" spans="1:6" ht="15.75">
      <c r="A610" s="40"/>
      <c r="B610" s="40"/>
      <c r="C610" s="40"/>
      <c r="E610" s="40"/>
      <c r="F610" s="40"/>
    </row>
    <row r="611" spans="1:6" ht="15.75">
      <c r="A611" s="40"/>
      <c r="B611" s="40"/>
      <c r="C611" s="40"/>
      <c r="E611" s="40"/>
      <c r="F611" s="40"/>
    </row>
    <row r="612" spans="1:6" ht="15.75">
      <c r="A612" s="40"/>
      <c r="B612" s="40"/>
      <c r="C612" s="40"/>
      <c r="E612" s="40"/>
      <c r="F612" s="40"/>
    </row>
    <row r="613" spans="1:6" ht="15.75">
      <c r="A613" s="40"/>
      <c r="B613" s="40"/>
      <c r="C613" s="40"/>
      <c r="E613" s="40"/>
      <c r="F613" s="40"/>
    </row>
    <row r="614" spans="1:6" ht="15.75">
      <c r="A614" s="40"/>
      <c r="B614" s="40"/>
      <c r="C614" s="40"/>
      <c r="E614" s="40"/>
      <c r="F614" s="40"/>
    </row>
    <row r="615" spans="1:6" ht="15.75">
      <c r="A615" s="40"/>
      <c r="B615" s="40"/>
      <c r="C615" s="40"/>
      <c r="E615" s="40"/>
      <c r="F615" s="40"/>
    </row>
    <row r="616" spans="1:6" ht="15.75">
      <c r="A616" s="40"/>
      <c r="B616" s="40"/>
      <c r="C616" s="40"/>
      <c r="E616" s="40"/>
      <c r="F616" s="40"/>
    </row>
    <row r="617" spans="1:6" ht="15.75">
      <c r="A617" s="40"/>
      <c r="B617" s="40"/>
      <c r="C617" s="40"/>
      <c r="E617" s="40"/>
      <c r="F617" s="40"/>
    </row>
    <row r="618" spans="1:6" ht="15.75">
      <c r="A618" s="40"/>
      <c r="B618" s="40"/>
      <c r="C618" s="40"/>
      <c r="E618" s="40"/>
      <c r="F618" s="40"/>
    </row>
    <row r="619" spans="1:6" ht="15.75">
      <c r="A619" s="40"/>
      <c r="B619" s="40"/>
      <c r="C619" s="40"/>
      <c r="E619" s="40"/>
      <c r="F619" s="40"/>
    </row>
    <row r="620" spans="1:6" ht="15.75">
      <c r="A620" s="40"/>
      <c r="B620" s="40"/>
      <c r="C620" s="40"/>
      <c r="E620" s="40"/>
      <c r="F620" s="40"/>
    </row>
    <row r="621" spans="1:6" ht="15.75">
      <c r="A621" s="40"/>
      <c r="B621" s="40"/>
      <c r="C621" s="40"/>
      <c r="E621" s="40"/>
      <c r="F621" s="40"/>
    </row>
    <row r="622" spans="1:6" ht="15.75">
      <c r="A622" s="40"/>
      <c r="B622" s="40"/>
      <c r="C622" s="40"/>
      <c r="E622" s="40"/>
      <c r="F622" s="40"/>
    </row>
    <row r="623" spans="1:6" ht="15.75">
      <c r="A623" s="40"/>
      <c r="B623" s="40"/>
      <c r="C623" s="40"/>
      <c r="E623" s="40"/>
      <c r="F623" s="40"/>
    </row>
    <row r="624" spans="1:6" ht="15.75">
      <c r="A624" s="40"/>
      <c r="B624" s="40"/>
      <c r="C624" s="40"/>
      <c r="E624" s="40"/>
      <c r="F624" s="40"/>
    </row>
    <row r="625" spans="1:6" ht="15.75">
      <c r="A625" s="40"/>
      <c r="B625" s="40"/>
      <c r="C625" s="40"/>
      <c r="E625" s="40"/>
      <c r="F625" s="40"/>
    </row>
    <row r="626" spans="1:6" ht="15.75">
      <c r="A626" s="40"/>
      <c r="B626" s="40"/>
      <c r="C626" s="40"/>
      <c r="E626" s="40"/>
      <c r="F626" s="40"/>
    </row>
    <row r="627" spans="1:6" ht="15.75">
      <c r="A627" s="40"/>
      <c r="B627" s="40"/>
      <c r="C627" s="40"/>
      <c r="E627" s="40"/>
      <c r="F627" s="40"/>
    </row>
    <row r="628" spans="1:6" ht="15.75">
      <c r="A628" s="40"/>
      <c r="B628" s="40"/>
      <c r="C628" s="40"/>
      <c r="E628" s="40"/>
      <c r="F628" s="40"/>
    </row>
    <row r="629" spans="1:6" ht="15.75">
      <c r="A629" s="40"/>
      <c r="B629" s="40"/>
      <c r="C629" s="40"/>
      <c r="E629" s="40"/>
      <c r="F629" s="40"/>
    </row>
    <row r="630" spans="1:6" ht="15.75">
      <c r="A630" s="40"/>
      <c r="B630" s="40"/>
      <c r="C630" s="40"/>
      <c r="E630" s="40"/>
      <c r="F630" s="40"/>
    </row>
    <row r="631" spans="1:6" ht="15.75">
      <c r="A631" s="40"/>
      <c r="B631" s="40"/>
      <c r="C631" s="40"/>
      <c r="E631" s="40"/>
      <c r="F631" s="40"/>
    </row>
    <row r="632" spans="1:6" ht="15.75">
      <c r="A632" s="40"/>
      <c r="B632" s="40"/>
      <c r="C632" s="40"/>
      <c r="E632" s="40"/>
      <c r="F632" s="40"/>
    </row>
    <row r="633" spans="1:6" ht="15.75">
      <c r="A633" s="40"/>
      <c r="B633" s="40"/>
      <c r="C633" s="40"/>
      <c r="E633" s="40"/>
      <c r="F633" s="40"/>
    </row>
    <row r="634" spans="1:6" ht="15.75">
      <c r="A634" s="40"/>
      <c r="B634" s="40"/>
      <c r="C634" s="40"/>
      <c r="E634" s="40"/>
      <c r="F634" s="40"/>
    </row>
    <row r="635" spans="1:6" ht="15.75">
      <c r="A635" s="40"/>
      <c r="B635" s="40"/>
      <c r="C635" s="40"/>
      <c r="E635" s="40"/>
      <c r="F635" s="40"/>
    </row>
    <row r="636" spans="1:6" ht="15.75">
      <c r="A636" s="40"/>
      <c r="B636" s="40"/>
      <c r="C636" s="40"/>
      <c r="E636" s="40"/>
      <c r="F636" s="40"/>
    </row>
    <row r="637" spans="1:6" ht="15.75">
      <c r="A637" s="40"/>
      <c r="B637" s="40"/>
      <c r="C637" s="40"/>
      <c r="E637" s="40"/>
      <c r="F637" s="40"/>
    </row>
    <row r="638" spans="1:6" ht="15.75">
      <c r="A638" s="40"/>
      <c r="B638" s="40"/>
      <c r="C638" s="40"/>
      <c r="E638" s="40"/>
      <c r="F638" s="40"/>
    </row>
    <row r="639" spans="1:6" ht="15.75">
      <c r="A639" s="40"/>
      <c r="B639" s="40"/>
      <c r="C639" s="40"/>
      <c r="E639" s="40"/>
      <c r="F639" s="40"/>
    </row>
    <row r="640" spans="1:6" ht="15.75">
      <c r="A640" s="40"/>
      <c r="B640" s="40"/>
      <c r="C640" s="40"/>
      <c r="E640" s="40"/>
      <c r="F640" s="40"/>
    </row>
    <row r="641" spans="1:6" ht="15.75">
      <c r="A641" s="40"/>
      <c r="B641" s="40"/>
      <c r="C641" s="40"/>
      <c r="E641" s="40"/>
      <c r="F641" s="40"/>
    </row>
    <row r="642" spans="1:6" ht="15.75">
      <c r="A642" s="40"/>
      <c r="B642" s="40"/>
      <c r="C642" s="40"/>
      <c r="E642" s="40"/>
      <c r="F642" s="40"/>
    </row>
    <row r="643" spans="1:6" ht="15.75">
      <c r="A643" s="40"/>
      <c r="B643" s="40"/>
      <c r="C643" s="40"/>
      <c r="E643" s="40"/>
      <c r="F643" s="40"/>
    </row>
    <row r="644" spans="1:6" ht="15.75">
      <c r="A644" s="40"/>
      <c r="B644" s="40"/>
      <c r="C644" s="40"/>
      <c r="E644" s="40"/>
      <c r="F644" s="40"/>
    </row>
    <row r="645" spans="1:6" ht="15.75">
      <c r="A645" s="40"/>
      <c r="B645" s="40"/>
      <c r="C645" s="40"/>
      <c r="E645" s="40"/>
      <c r="F645" s="40"/>
    </row>
    <row r="646" spans="1:6" ht="15.75">
      <c r="A646" s="40"/>
      <c r="B646" s="40"/>
      <c r="C646" s="40"/>
      <c r="E646" s="40"/>
      <c r="F646" s="40"/>
    </row>
    <row r="647" spans="1:6" ht="15.75">
      <c r="A647" s="40"/>
      <c r="B647" s="40"/>
      <c r="C647" s="40"/>
      <c r="E647" s="40"/>
      <c r="F647" s="40"/>
    </row>
    <row r="648" spans="1:6" ht="15.75">
      <c r="A648" s="40"/>
      <c r="B648" s="40"/>
      <c r="C648" s="40"/>
      <c r="E648" s="40"/>
      <c r="F648" s="40"/>
    </row>
    <row r="649" spans="1:6" ht="15.75">
      <c r="A649" s="40"/>
      <c r="B649" s="40"/>
      <c r="C649" s="40"/>
      <c r="E649" s="40"/>
      <c r="F649" s="40"/>
    </row>
    <row r="650" spans="1:6" ht="15.75">
      <c r="A650" s="40"/>
      <c r="B650" s="40"/>
      <c r="C650" s="40"/>
      <c r="E650" s="40"/>
      <c r="F650" s="40"/>
    </row>
    <row r="651" spans="1:6" ht="15.75">
      <c r="A651" s="40"/>
      <c r="B651" s="40"/>
      <c r="C651" s="40"/>
      <c r="E651" s="40"/>
      <c r="F651" s="40"/>
    </row>
    <row r="652" spans="1:6" ht="15.75">
      <c r="A652" s="40"/>
      <c r="B652" s="40"/>
      <c r="C652" s="40"/>
      <c r="E652" s="40"/>
      <c r="F652" s="40"/>
    </row>
    <row r="653" spans="1:6" ht="15.75">
      <c r="A653" s="40"/>
      <c r="B653" s="40"/>
      <c r="C653" s="40"/>
      <c r="E653" s="40"/>
      <c r="F653" s="40"/>
    </row>
    <row r="654" spans="1:6" ht="15.75">
      <c r="A654" s="40"/>
      <c r="B654" s="40"/>
      <c r="C654" s="40"/>
      <c r="E654" s="40"/>
      <c r="F654" s="40"/>
    </row>
    <row r="655" spans="1:6" ht="15.75">
      <c r="A655" s="40"/>
      <c r="B655" s="40"/>
      <c r="C655" s="40"/>
      <c r="E655" s="40"/>
      <c r="F655" s="40"/>
    </row>
    <row r="656" spans="1:6" ht="15.75">
      <c r="A656" s="40"/>
      <c r="B656" s="40"/>
      <c r="C656" s="40"/>
      <c r="E656" s="40"/>
      <c r="F656" s="40"/>
    </row>
    <row r="657" spans="1:6" ht="15.75">
      <c r="A657" s="40"/>
      <c r="B657" s="40"/>
      <c r="C657" s="40"/>
      <c r="E657" s="40"/>
      <c r="F657" s="40"/>
    </row>
    <row r="658" spans="1:6" ht="15.75">
      <c r="A658" s="40"/>
      <c r="B658" s="40"/>
      <c r="C658" s="40"/>
      <c r="E658" s="40"/>
      <c r="F658" s="40"/>
    </row>
    <row r="659" spans="1:6" ht="15.75">
      <c r="A659" s="40"/>
      <c r="B659" s="40"/>
      <c r="C659" s="40"/>
      <c r="E659" s="40"/>
      <c r="F659" s="40"/>
    </row>
    <row r="660" spans="1:6" ht="15.75">
      <c r="A660" s="40"/>
      <c r="B660" s="40"/>
      <c r="C660" s="40"/>
      <c r="E660" s="40"/>
      <c r="F660" s="40"/>
    </row>
    <row r="661" spans="1:6" ht="15.75">
      <c r="A661" s="40"/>
      <c r="B661" s="40"/>
      <c r="C661" s="40"/>
      <c r="E661" s="40"/>
      <c r="F661" s="40"/>
    </row>
    <row r="662" spans="1:6" ht="15.75">
      <c r="A662" s="40"/>
      <c r="B662" s="40"/>
      <c r="C662" s="40"/>
      <c r="E662" s="40"/>
      <c r="F662" s="40"/>
    </row>
    <row r="663" spans="1:6" ht="15.75">
      <c r="A663" s="40"/>
      <c r="B663" s="40"/>
      <c r="C663" s="40"/>
      <c r="E663" s="40"/>
      <c r="F663" s="40"/>
    </row>
    <row r="664" spans="1:6" ht="15.75">
      <c r="A664" s="40"/>
      <c r="B664" s="40"/>
      <c r="C664" s="40"/>
      <c r="E664" s="40"/>
      <c r="F664" s="40"/>
    </row>
    <row r="665" spans="1:6" ht="15.75">
      <c r="A665" s="40"/>
      <c r="B665" s="40"/>
      <c r="C665" s="40"/>
      <c r="E665" s="40"/>
      <c r="F665" s="40"/>
    </row>
    <row r="666" spans="1:6" ht="15.75">
      <c r="A666" s="40"/>
      <c r="B666" s="40"/>
      <c r="C666" s="40"/>
      <c r="E666" s="40"/>
      <c r="F666" s="40"/>
    </row>
    <row r="667" spans="1:6" ht="15.75">
      <c r="A667" s="40"/>
      <c r="B667" s="40"/>
      <c r="C667" s="40"/>
      <c r="E667" s="40"/>
      <c r="F667" s="40"/>
    </row>
    <row r="668" spans="1:6" ht="15.75">
      <c r="A668" s="40"/>
      <c r="B668" s="40"/>
      <c r="C668" s="40"/>
      <c r="E668" s="40"/>
      <c r="F668" s="40"/>
    </row>
    <row r="669" spans="1:6" ht="15.75">
      <c r="A669" s="40"/>
      <c r="B669" s="40"/>
      <c r="C669" s="40"/>
      <c r="E669" s="40"/>
      <c r="F669" s="40"/>
    </row>
    <row r="670" spans="1:6" ht="15.75">
      <c r="A670" s="40"/>
      <c r="B670" s="40"/>
      <c r="C670" s="40"/>
      <c r="E670" s="40"/>
      <c r="F670" s="40"/>
    </row>
    <row r="671" spans="1:6" ht="15.75">
      <c r="A671" s="40"/>
      <c r="B671" s="40"/>
      <c r="C671" s="40"/>
      <c r="E671" s="40"/>
      <c r="F671" s="40"/>
    </row>
    <row r="672" spans="1:6" ht="15.75">
      <c r="A672" s="40"/>
      <c r="B672" s="40"/>
      <c r="C672" s="40"/>
      <c r="E672" s="40"/>
      <c r="F672" s="40"/>
    </row>
    <row r="673" spans="1:6" ht="15.75">
      <c r="A673" s="40"/>
      <c r="B673" s="40"/>
      <c r="C673" s="40"/>
      <c r="E673" s="40"/>
      <c r="F673" s="40"/>
    </row>
    <row r="674" spans="1:6" ht="15.75">
      <c r="A674" s="40"/>
      <c r="B674" s="40"/>
      <c r="C674" s="40"/>
      <c r="E674" s="40"/>
      <c r="F674" s="40"/>
    </row>
    <row r="675" spans="1:6" ht="15.75">
      <c r="A675" s="40"/>
      <c r="B675" s="40"/>
      <c r="C675" s="40"/>
      <c r="E675" s="40"/>
      <c r="F675" s="40"/>
    </row>
    <row r="676" spans="1:6" ht="15.75">
      <c r="A676" s="40"/>
      <c r="B676" s="40"/>
      <c r="C676" s="40"/>
      <c r="E676" s="40"/>
      <c r="F676" s="40"/>
    </row>
    <row r="677" spans="1:6" ht="15.75">
      <c r="A677" s="40"/>
      <c r="B677" s="40"/>
      <c r="C677" s="40"/>
      <c r="E677" s="40"/>
      <c r="F677" s="40"/>
    </row>
    <row r="678" spans="1:6" ht="15.75">
      <c r="A678" s="40"/>
      <c r="B678" s="40"/>
      <c r="C678" s="40"/>
      <c r="E678" s="40"/>
      <c r="F678" s="40"/>
    </row>
    <row r="679" spans="1:6" ht="15.75">
      <c r="A679" s="40"/>
      <c r="B679" s="40"/>
      <c r="C679" s="40"/>
      <c r="E679" s="40"/>
      <c r="F679" s="40"/>
    </row>
    <row r="680" spans="1:6" ht="15.75">
      <c r="A680" s="40"/>
      <c r="B680" s="40"/>
      <c r="C680" s="40"/>
      <c r="E680" s="40"/>
      <c r="F680" s="40"/>
    </row>
    <row r="681" spans="1:6" ht="15.75">
      <c r="A681" s="40"/>
      <c r="B681" s="40"/>
      <c r="C681" s="40"/>
      <c r="E681" s="40"/>
      <c r="F681" s="40"/>
    </row>
    <row r="682" spans="1:6" ht="15.75">
      <c r="A682" s="40"/>
      <c r="B682" s="40"/>
      <c r="C682" s="40"/>
      <c r="E682" s="40"/>
      <c r="F682" s="40"/>
    </row>
    <row r="683" spans="1:6" ht="15.75">
      <c r="A683" s="40"/>
      <c r="B683" s="40"/>
      <c r="C683" s="40"/>
      <c r="E683" s="40"/>
      <c r="F683" s="40"/>
    </row>
    <row r="684" spans="1:6" ht="15.75">
      <c r="A684" s="40"/>
      <c r="B684" s="40"/>
      <c r="C684" s="40"/>
      <c r="E684" s="40"/>
      <c r="F684" s="40"/>
    </row>
    <row r="685" spans="1:6" ht="15.75">
      <c r="A685" s="40"/>
      <c r="B685" s="40"/>
      <c r="C685" s="40"/>
      <c r="E685" s="40"/>
      <c r="F685" s="40"/>
    </row>
    <row r="686" spans="1:6" ht="15.75">
      <c r="A686" s="40"/>
      <c r="B686" s="40"/>
      <c r="C686" s="40"/>
      <c r="E686" s="40"/>
      <c r="F686" s="40"/>
    </row>
    <row r="687" spans="1:6" ht="15.75">
      <c r="A687" s="40"/>
      <c r="B687" s="40"/>
      <c r="C687" s="40"/>
      <c r="E687" s="40"/>
      <c r="F687" s="40"/>
    </row>
    <row r="688" spans="1:6" ht="15.75">
      <c r="A688" s="40"/>
      <c r="B688" s="40"/>
      <c r="C688" s="40"/>
      <c r="E688" s="40"/>
      <c r="F688" s="40"/>
    </row>
    <row r="689" spans="1:6" ht="15.75">
      <c r="A689" s="40"/>
      <c r="B689" s="40"/>
      <c r="C689" s="40"/>
      <c r="E689" s="40"/>
      <c r="F689" s="40"/>
    </row>
    <row r="690" spans="1:6" ht="15.75">
      <c r="A690" s="40"/>
      <c r="B690" s="40"/>
      <c r="C690" s="40"/>
      <c r="E690" s="40"/>
      <c r="F690" s="40"/>
    </row>
    <row r="691" spans="1:6" ht="15.75">
      <c r="A691" s="40"/>
      <c r="B691" s="40"/>
      <c r="C691" s="40"/>
      <c r="E691" s="40"/>
      <c r="F691" s="40"/>
    </row>
    <row r="692" spans="1:6" ht="15.75">
      <c r="A692" s="40"/>
      <c r="B692" s="40"/>
      <c r="C692" s="40"/>
      <c r="E692" s="40"/>
      <c r="F692" s="40"/>
    </row>
    <row r="693" spans="1:6" ht="15.75">
      <c r="A693" s="40"/>
      <c r="B693" s="40"/>
      <c r="C693" s="40"/>
      <c r="E693" s="40"/>
      <c r="F693" s="40"/>
    </row>
    <row r="694" spans="1:6" ht="15.75">
      <c r="A694" s="40"/>
      <c r="B694" s="40"/>
      <c r="C694" s="40"/>
      <c r="E694" s="40"/>
      <c r="F694" s="40"/>
    </row>
    <row r="695" spans="1:6" ht="15.75">
      <c r="A695" s="40"/>
      <c r="B695" s="40"/>
      <c r="C695" s="40"/>
      <c r="E695" s="40"/>
      <c r="F695" s="40"/>
    </row>
    <row r="696" spans="1:6" ht="15.75">
      <c r="A696" s="40"/>
      <c r="B696" s="40"/>
      <c r="C696" s="40"/>
      <c r="E696" s="40"/>
      <c r="F696" s="40"/>
    </row>
    <row r="697" spans="1:6" ht="15.75">
      <c r="A697" s="40"/>
      <c r="B697" s="40"/>
      <c r="C697" s="40"/>
      <c r="E697" s="40"/>
      <c r="F697" s="40"/>
    </row>
    <row r="698" spans="1:6" ht="15.75">
      <c r="A698" s="40"/>
      <c r="B698" s="40"/>
      <c r="C698" s="40"/>
      <c r="E698" s="40"/>
      <c r="F698" s="40"/>
    </row>
    <row r="699" spans="1:6" ht="15.75">
      <c r="A699" s="40"/>
      <c r="B699" s="40"/>
      <c r="C699" s="40"/>
      <c r="E699" s="40"/>
      <c r="F699" s="40"/>
    </row>
    <row r="700" spans="1:6" ht="15.75">
      <c r="A700" s="40"/>
      <c r="B700" s="40"/>
      <c r="C700" s="40"/>
      <c r="E700" s="40"/>
      <c r="F700" s="40"/>
    </row>
    <row r="701" spans="1:6" ht="15.75">
      <c r="A701" s="40"/>
      <c r="B701" s="40"/>
      <c r="C701" s="40"/>
      <c r="E701" s="40"/>
      <c r="F701" s="40"/>
    </row>
    <row r="702" spans="1:6" ht="15.75">
      <c r="A702" s="40"/>
      <c r="B702" s="40"/>
      <c r="C702" s="40"/>
      <c r="E702" s="40"/>
      <c r="F702" s="40"/>
    </row>
    <row r="703" spans="1:6" ht="15.75">
      <c r="A703" s="40"/>
      <c r="B703" s="40"/>
      <c r="C703" s="40"/>
      <c r="E703" s="40"/>
      <c r="F703" s="40"/>
    </row>
    <row r="704" spans="1:6" ht="15.75">
      <c r="A704" s="40"/>
      <c r="B704" s="40"/>
      <c r="C704" s="40"/>
      <c r="E704" s="40"/>
      <c r="F704" s="40"/>
    </row>
    <row r="705" spans="1:6" ht="15.75">
      <c r="A705" s="40"/>
      <c r="B705" s="40"/>
      <c r="C705" s="40"/>
      <c r="E705" s="40"/>
      <c r="F705" s="40"/>
    </row>
    <row r="706" spans="1:6" ht="15.75">
      <c r="A706" s="40"/>
      <c r="B706" s="40"/>
      <c r="C706" s="40"/>
      <c r="E706" s="40"/>
      <c r="F706" s="40"/>
    </row>
    <row r="707" spans="1:6" ht="15.75">
      <c r="A707" s="40"/>
      <c r="B707" s="40"/>
      <c r="C707" s="40"/>
      <c r="E707" s="40"/>
      <c r="F707" s="40"/>
    </row>
    <row r="708" spans="1:6" ht="15.75">
      <c r="A708" s="40"/>
      <c r="B708" s="40"/>
      <c r="C708" s="40"/>
      <c r="E708" s="40"/>
      <c r="F708" s="40"/>
    </row>
    <row r="709" spans="1:6" ht="15.75">
      <c r="A709" s="40"/>
      <c r="B709" s="40"/>
      <c r="C709" s="40"/>
      <c r="E709" s="40"/>
      <c r="F709" s="40"/>
    </row>
    <row r="710" spans="1:6" ht="15.75">
      <c r="A710" s="40"/>
      <c r="B710" s="40"/>
      <c r="C710" s="40"/>
      <c r="E710" s="40"/>
      <c r="F710" s="40"/>
    </row>
    <row r="711" spans="1:6" ht="15.75">
      <c r="A711" s="40"/>
      <c r="B711" s="40"/>
      <c r="C711" s="40"/>
      <c r="E711" s="40"/>
      <c r="F711" s="40"/>
    </row>
    <row r="712" spans="1:6" ht="15.75">
      <c r="A712" s="40"/>
      <c r="B712" s="40"/>
      <c r="C712" s="40"/>
      <c r="E712" s="40"/>
      <c r="F712" s="40"/>
    </row>
    <row r="713" spans="1:6" ht="15.75">
      <c r="A713" s="40"/>
      <c r="B713" s="40"/>
      <c r="C713" s="40"/>
      <c r="E713" s="40"/>
      <c r="F713" s="40"/>
    </row>
    <row r="714" spans="1:6" ht="15.75">
      <c r="A714" s="40"/>
      <c r="B714" s="40"/>
      <c r="C714" s="40"/>
      <c r="E714" s="40"/>
      <c r="F714" s="40"/>
    </row>
    <row r="715" spans="1:6" ht="15.75">
      <c r="A715" s="40"/>
      <c r="B715" s="40"/>
      <c r="C715" s="40"/>
      <c r="E715" s="40"/>
      <c r="F715" s="40"/>
    </row>
    <row r="716" spans="1:6" ht="15.75">
      <c r="A716" s="40"/>
      <c r="B716" s="40"/>
      <c r="C716" s="40"/>
      <c r="E716" s="40"/>
      <c r="F716" s="40"/>
    </row>
    <row r="717" spans="1:6" ht="15.75">
      <c r="A717" s="40"/>
      <c r="B717" s="40"/>
      <c r="C717" s="40"/>
      <c r="E717" s="40"/>
      <c r="F717" s="40"/>
    </row>
    <row r="718" spans="1:6" ht="15.75">
      <c r="A718" s="40"/>
      <c r="B718" s="40"/>
      <c r="C718" s="40"/>
      <c r="E718" s="40"/>
      <c r="F718" s="40"/>
    </row>
    <row r="719" spans="1:6" ht="15.75">
      <c r="A719" s="40"/>
      <c r="B719" s="40"/>
      <c r="C719" s="40"/>
      <c r="E719" s="40"/>
      <c r="F719" s="40"/>
    </row>
    <row r="720" spans="1:6" ht="15.75">
      <c r="A720" s="40"/>
      <c r="B720" s="40"/>
      <c r="C720" s="40"/>
      <c r="E720" s="40"/>
      <c r="F720" s="40"/>
    </row>
    <row r="721" spans="1:6" ht="15.75">
      <c r="A721" s="40"/>
      <c r="B721" s="40"/>
      <c r="C721" s="40"/>
      <c r="E721" s="40"/>
      <c r="F721" s="40"/>
    </row>
    <row r="722" spans="1:6" ht="15.75">
      <c r="A722" s="40"/>
      <c r="B722" s="40"/>
      <c r="C722" s="40"/>
      <c r="E722" s="40"/>
      <c r="F722" s="40"/>
    </row>
    <row r="723" spans="1:6" ht="15.75">
      <c r="A723" s="40"/>
      <c r="B723" s="40"/>
      <c r="C723" s="40"/>
      <c r="E723" s="40"/>
      <c r="F723" s="40"/>
    </row>
    <row r="724" spans="1:6" ht="15.75">
      <c r="A724" s="40"/>
      <c r="B724" s="40"/>
      <c r="C724" s="40"/>
      <c r="E724" s="40"/>
      <c r="F724" s="40"/>
    </row>
    <row r="725" spans="1:6" ht="15.75">
      <c r="A725" s="40"/>
      <c r="B725" s="40"/>
      <c r="C725" s="40"/>
      <c r="E725" s="40"/>
      <c r="F725" s="40"/>
    </row>
    <row r="726" spans="1:6" ht="15.75">
      <c r="A726" s="40"/>
      <c r="B726" s="40"/>
      <c r="C726" s="40"/>
      <c r="E726" s="40"/>
      <c r="F726" s="40"/>
    </row>
    <row r="727" spans="1:6" ht="15.75">
      <c r="A727" s="40"/>
      <c r="B727" s="40"/>
      <c r="C727" s="40"/>
      <c r="E727" s="40"/>
      <c r="F727" s="40"/>
    </row>
    <row r="728" spans="1:6" ht="15.75">
      <c r="A728" s="40"/>
      <c r="B728" s="40"/>
      <c r="C728" s="40"/>
      <c r="E728" s="40"/>
      <c r="F728" s="40"/>
    </row>
    <row r="729" spans="1:6" ht="15.75">
      <c r="A729" s="40"/>
      <c r="B729" s="40"/>
      <c r="C729" s="40"/>
      <c r="E729" s="40"/>
      <c r="F729" s="40"/>
    </row>
    <row r="730" spans="1:6" ht="15.75">
      <c r="A730" s="40"/>
      <c r="B730" s="40"/>
      <c r="C730" s="40"/>
      <c r="E730" s="40"/>
      <c r="F730" s="40"/>
    </row>
    <row r="731" spans="1:6" ht="15.75">
      <c r="A731" s="40"/>
      <c r="B731" s="40"/>
      <c r="C731" s="40"/>
      <c r="E731" s="40"/>
      <c r="F731" s="40"/>
    </row>
    <row r="732" spans="1:6" ht="15.75">
      <c r="A732" s="40"/>
      <c r="B732" s="40"/>
      <c r="C732" s="40"/>
      <c r="E732" s="40"/>
      <c r="F732" s="40"/>
    </row>
    <row r="733" spans="1:6" ht="15.75">
      <c r="A733" s="40"/>
      <c r="B733" s="40"/>
      <c r="C733" s="40"/>
      <c r="E733" s="40"/>
      <c r="F733" s="40"/>
    </row>
    <row r="734" spans="1:6" ht="15.75">
      <c r="A734" s="40"/>
      <c r="B734" s="40"/>
      <c r="C734" s="40"/>
      <c r="E734" s="40"/>
      <c r="F734" s="40"/>
    </row>
    <row r="735" spans="1:6" ht="15.75">
      <c r="A735" s="40"/>
      <c r="B735" s="40"/>
      <c r="C735" s="40"/>
      <c r="E735" s="40"/>
      <c r="F735" s="40"/>
    </row>
    <row r="736" spans="1:6" ht="15.75">
      <c r="A736" s="40"/>
      <c r="B736" s="40"/>
      <c r="C736" s="40"/>
      <c r="E736" s="40"/>
      <c r="F736" s="40"/>
    </row>
    <row r="737" spans="1:6" ht="15.75">
      <c r="A737" s="40"/>
      <c r="B737" s="40"/>
      <c r="C737" s="40"/>
      <c r="E737" s="40"/>
      <c r="F737" s="40"/>
    </row>
    <row r="738" spans="1:6" ht="15.75">
      <c r="A738" s="40"/>
      <c r="B738" s="40"/>
      <c r="C738" s="40"/>
      <c r="E738" s="40"/>
      <c r="F738" s="40"/>
    </row>
    <row r="739" spans="1:6" ht="15.75">
      <c r="A739" s="40"/>
      <c r="B739" s="40"/>
      <c r="C739" s="40"/>
      <c r="E739" s="40"/>
      <c r="F739" s="40"/>
    </row>
    <row r="740" spans="1:6" ht="15.75">
      <c r="A740" s="40"/>
      <c r="B740" s="40"/>
      <c r="C740" s="40"/>
      <c r="E740" s="40"/>
      <c r="F740" s="40"/>
    </row>
    <row r="741" spans="1:6" ht="15.75">
      <c r="A741" s="40"/>
      <c r="B741" s="40"/>
      <c r="C741" s="40"/>
      <c r="E741" s="40"/>
      <c r="F741" s="40"/>
    </row>
    <row r="742" spans="1:6" ht="15.75">
      <c r="A742" s="40"/>
      <c r="B742" s="40"/>
      <c r="C742" s="40"/>
      <c r="E742" s="40"/>
      <c r="F742" s="40"/>
    </row>
    <row r="743" spans="1:6" ht="15.75">
      <c r="A743" s="40"/>
      <c r="B743" s="40"/>
      <c r="C743" s="40"/>
      <c r="E743" s="40"/>
      <c r="F743" s="40"/>
    </row>
    <row r="744" spans="1:6" ht="15.75">
      <c r="A744" s="40"/>
      <c r="B744" s="40"/>
      <c r="C744" s="40"/>
      <c r="E744" s="40"/>
      <c r="F744" s="40"/>
    </row>
    <row r="745" spans="1:6" ht="15.75">
      <c r="A745" s="40"/>
      <c r="B745" s="40"/>
      <c r="C745" s="40"/>
      <c r="E745" s="40"/>
      <c r="F745" s="40"/>
    </row>
    <row r="746" spans="1:6" ht="15.75">
      <c r="A746" s="40"/>
      <c r="B746" s="40"/>
      <c r="C746" s="40"/>
      <c r="E746" s="40"/>
      <c r="F746" s="40"/>
    </row>
    <row r="747" spans="1:6" ht="15.75">
      <c r="A747" s="40"/>
      <c r="B747" s="40"/>
      <c r="C747" s="40"/>
      <c r="E747" s="40"/>
      <c r="F747" s="40"/>
    </row>
    <row r="748" spans="1:6" ht="15.75">
      <c r="A748" s="40"/>
      <c r="B748" s="40"/>
      <c r="C748" s="40"/>
      <c r="E748" s="40"/>
      <c r="F748" s="40"/>
    </row>
    <row r="749" spans="1:6" ht="15.75">
      <c r="A749" s="40"/>
      <c r="B749" s="40"/>
      <c r="C749" s="40"/>
      <c r="E749" s="40"/>
      <c r="F749" s="40"/>
    </row>
    <row r="750" spans="1:6" ht="15.75">
      <c r="A750" s="40"/>
      <c r="B750" s="40"/>
      <c r="C750" s="40"/>
      <c r="E750" s="40"/>
      <c r="F750" s="40"/>
    </row>
    <row r="751" spans="1:6" ht="15.75">
      <c r="A751" s="40"/>
      <c r="B751" s="40"/>
      <c r="C751" s="40"/>
      <c r="E751" s="40"/>
      <c r="F751" s="40"/>
    </row>
    <row r="752" spans="1:6" ht="15.75">
      <c r="A752" s="40"/>
      <c r="B752" s="40"/>
      <c r="C752" s="40"/>
      <c r="E752" s="40"/>
      <c r="F752" s="40"/>
    </row>
    <row r="753" spans="1:6" ht="15.75">
      <c r="A753" s="40"/>
      <c r="B753" s="40"/>
      <c r="C753" s="40"/>
      <c r="E753" s="40"/>
      <c r="F753" s="40"/>
    </row>
    <row r="754" spans="1:6" ht="15.75">
      <c r="A754" s="40"/>
      <c r="B754" s="40"/>
      <c r="C754" s="40"/>
      <c r="E754" s="40"/>
      <c r="F754" s="40"/>
    </row>
    <row r="755" spans="1:6" ht="15.75">
      <c r="A755" s="40"/>
      <c r="B755" s="40"/>
      <c r="C755" s="40"/>
      <c r="E755" s="40"/>
      <c r="F755" s="40"/>
    </row>
    <row r="756" spans="1:6" ht="15.75">
      <c r="A756" s="40"/>
      <c r="B756" s="40"/>
      <c r="C756" s="40"/>
      <c r="E756" s="40"/>
      <c r="F756" s="40"/>
    </row>
    <row r="757" spans="1:6" ht="15.75">
      <c r="A757" s="40"/>
      <c r="B757" s="40"/>
      <c r="C757" s="40"/>
      <c r="E757" s="40"/>
      <c r="F757" s="40"/>
    </row>
    <row r="758" spans="1:6" ht="15.75">
      <c r="A758" s="40"/>
      <c r="B758" s="40"/>
      <c r="C758" s="40"/>
      <c r="E758" s="40"/>
      <c r="F758" s="40"/>
    </row>
    <row r="759" spans="1:6" ht="15.75">
      <c r="A759" s="40"/>
      <c r="B759" s="40"/>
      <c r="C759" s="40"/>
      <c r="E759" s="40"/>
      <c r="F759" s="40"/>
    </row>
    <row r="760" spans="1:6" ht="15.75">
      <c r="A760" s="40"/>
      <c r="B760" s="40"/>
      <c r="C760" s="40"/>
      <c r="E760" s="40"/>
      <c r="F760" s="40"/>
    </row>
    <row r="761" spans="1:6" ht="15.75">
      <c r="A761" s="40"/>
      <c r="B761" s="40"/>
      <c r="C761" s="40"/>
      <c r="E761" s="40"/>
      <c r="F761" s="40"/>
    </row>
    <row r="762" spans="1:6" ht="15.75">
      <c r="A762" s="40"/>
      <c r="B762" s="40"/>
      <c r="C762" s="40"/>
      <c r="E762" s="40"/>
      <c r="F762" s="40"/>
    </row>
    <row r="763" spans="1:6" ht="15.75">
      <c r="A763" s="40"/>
      <c r="B763" s="40"/>
      <c r="C763" s="40"/>
      <c r="E763" s="40"/>
      <c r="F763" s="40"/>
    </row>
    <row r="764" spans="1:6" ht="15.75">
      <c r="A764" s="40"/>
      <c r="B764" s="40"/>
      <c r="C764" s="40"/>
      <c r="E764" s="40"/>
      <c r="F764" s="40"/>
    </row>
    <row r="765" spans="1:6" ht="15.75">
      <c r="A765" s="40"/>
      <c r="B765" s="40"/>
      <c r="C765" s="40"/>
      <c r="E765" s="40"/>
      <c r="F765" s="40"/>
    </row>
    <row r="766" spans="1:6" ht="15.75">
      <c r="A766" s="40"/>
      <c r="B766" s="40"/>
      <c r="C766" s="40"/>
      <c r="E766" s="40"/>
      <c r="F766" s="40"/>
    </row>
    <row r="767" spans="1:6" ht="15.75">
      <c r="A767" s="40"/>
      <c r="B767" s="40"/>
      <c r="C767" s="40"/>
      <c r="E767" s="40"/>
      <c r="F767" s="40"/>
    </row>
    <row r="768" spans="1:6" ht="15.75">
      <c r="A768" s="40"/>
      <c r="B768" s="40"/>
      <c r="C768" s="40"/>
      <c r="E768" s="40"/>
      <c r="F768" s="40"/>
    </row>
    <row r="769" spans="1:6" ht="15.75">
      <c r="A769" s="40"/>
      <c r="B769" s="40"/>
      <c r="C769" s="40"/>
      <c r="E769" s="40"/>
      <c r="F769" s="40"/>
    </row>
    <row r="770" spans="1:6" ht="15.75">
      <c r="A770" s="40"/>
      <c r="B770" s="40"/>
      <c r="C770" s="40"/>
      <c r="E770" s="40"/>
      <c r="F770" s="40"/>
    </row>
    <row r="771" spans="1:6" ht="15.75">
      <c r="A771" s="40"/>
      <c r="B771" s="40"/>
      <c r="C771" s="40"/>
      <c r="E771" s="40"/>
      <c r="F771" s="40"/>
    </row>
    <row r="772" spans="1:6" ht="15.75">
      <c r="A772" s="40"/>
      <c r="B772" s="40"/>
      <c r="C772" s="40"/>
      <c r="E772" s="40"/>
      <c r="F772" s="40"/>
    </row>
    <row r="773" spans="1:6" ht="15.75">
      <c r="A773" s="40"/>
      <c r="B773" s="40"/>
      <c r="C773" s="40"/>
      <c r="E773" s="40"/>
      <c r="F773" s="40"/>
    </row>
    <row r="774" spans="1:6" ht="15.75">
      <c r="A774" s="40"/>
      <c r="B774" s="40"/>
      <c r="C774" s="40"/>
      <c r="E774" s="40"/>
      <c r="F774" s="40"/>
    </row>
    <row r="775" spans="1:6" ht="15.75">
      <c r="A775" s="40"/>
      <c r="B775" s="40"/>
      <c r="C775" s="40"/>
      <c r="E775" s="40"/>
      <c r="F775" s="40"/>
    </row>
    <row r="776" spans="1:6" ht="15.75">
      <c r="A776" s="40"/>
      <c r="B776" s="40"/>
      <c r="C776" s="40"/>
      <c r="E776" s="40"/>
      <c r="F776" s="40"/>
    </row>
    <row r="777" spans="1:6" ht="15.75">
      <c r="A777" s="40"/>
      <c r="B777" s="40"/>
      <c r="C777" s="40"/>
      <c r="E777" s="40"/>
      <c r="F777" s="40"/>
    </row>
    <row r="778" spans="1:6" ht="15.75">
      <c r="A778" s="40"/>
      <c r="B778" s="40"/>
      <c r="C778" s="40"/>
      <c r="E778" s="40"/>
      <c r="F778" s="40"/>
    </row>
    <row r="779" spans="1:6" ht="15.75">
      <c r="A779" s="40"/>
      <c r="B779" s="40"/>
      <c r="C779" s="40"/>
      <c r="E779" s="40"/>
      <c r="F779" s="40"/>
    </row>
    <row r="780" spans="1:6" ht="15.75">
      <c r="A780" s="40"/>
      <c r="B780" s="40"/>
      <c r="C780" s="40"/>
      <c r="E780" s="40"/>
      <c r="F780" s="40"/>
    </row>
    <row r="781" spans="1:6" ht="15.75">
      <c r="A781" s="40"/>
      <c r="B781" s="40"/>
      <c r="C781" s="40"/>
      <c r="E781" s="40"/>
      <c r="F781" s="40"/>
    </row>
    <row r="782" spans="1:6" ht="15.75">
      <c r="A782" s="40"/>
      <c r="B782" s="40"/>
      <c r="C782" s="40"/>
      <c r="E782" s="40"/>
      <c r="F782" s="40"/>
    </row>
    <row r="783" spans="1:6" ht="15.75">
      <c r="A783" s="40"/>
      <c r="B783" s="40"/>
      <c r="C783" s="40"/>
      <c r="E783" s="40"/>
      <c r="F783" s="40"/>
    </row>
    <row r="784" spans="1:6" ht="15.75">
      <c r="A784" s="40"/>
      <c r="B784" s="40"/>
      <c r="C784" s="40"/>
      <c r="E784" s="40"/>
      <c r="F784" s="40"/>
    </row>
    <row r="785" spans="1:6" ht="15.75">
      <c r="A785" s="40"/>
      <c r="B785" s="40"/>
      <c r="C785" s="40"/>
      <c r="E785" s="40"/>
      <c r="F785" s="40"/>
    </row>
    <row r="786" spans="1:6" ht="15.75">
      <c r="A786" s="40"/>
      <c r="B786" s="40"/>
      <c r="C786" s="40"/>
      <c r="E786" s="40"/>
      <c r="F786" s="40"/>
    </row>
    <row r="787" spans="1:6" ht="15.75">
      <c r="A787" s="40"/>
      <c r="B787" s="40"/>
      <c r="C787" s="40"/>
      <c r="E787" s="40"/>
      <c r="F787" s="40"/>
    </row>
    <row r="788" spans="1:6" ht="15.75">
      <c r="A788" s="40"/>
      <c r="B788" s="40"/>
      <c r="C788" s="40"/>
      <c r="E788" s="40"/>
      <c r="F788" s="40"/>
    </row>
    <row r="789" spans="1:6" ht="15.75">
      <c r="A789" s="40"/>
      <c r="B789" s="40"/>
      <c r="C789" s="40"/>
      <c r="E789" s="40"/>
      <c r="F789" s="40"/>
    </row>
    <row r="790" spans="1:6" ht="15.75">
      <c r="A790" s="40"/>
      <c r="B790" s="40"/>
      <c r="C790" s="40"/>
      <c r="E790" s="40"/>
      <c r="F790" s="40"/>
    </row>
    <row r="791" spans="1:6" ht="15.75">
      <c r="A791" s="40"/>
      <c r="B791" s="40"/>
      <c r="C791" s="40"/>
      <c r="E791" s="40"/>
      <c r="F791" s="40"/>
    </row>
    <row r="792" spans="1:6" ht="15.75">
      <c r="A792" s="40"/>
      <c r="B792" s="40"/>
      <c r="C792" s="40"/>
      <c r="E792" s="40"/>
      <c r="F792" s="40"/>
    </row>
    <row r="793" spans="1:6" ht="15.75">
      <c r="A793" s="40"/>
      <c r="B793" s="40"/>
      <c r="C793" s="40"/>
      <c r="E793" s="40"/>
      <c r="F793" s="40"/>
    </row>
    <row r="794" spans="1:6" ht="15.75">
      <c r="A794" s="40"/>
      <c r="B794" s="40"/>
      <c r="C794" s="40"/>
      <c r="E794" s="40"/>
      <c r="F794" s="40"/>
    </row>
    <row r="795" spans="1:6" ht="15.75">
      <c r="A795" s="40"/>
      <c r="B795" s="40"/>
      <c r="C795" s="40"/>
      <c r="E795" s="40"/>
      <c r="F795" s="40"/>
    </row>
    <row r="796" spans="1:6" ht="15.75">
      <c r="A796" s="40"/>
      <c r="B796" s="40"/>
      <c r="C796" s="40"/>
      <c r="E796" s="40"/>
      <c r="F796" s="40"/>
    </row>
    <row r="797" spans="1:6" ht="15.75">
      <c r="A797" s="40"/>
      <c r="B797" s="40"/>
      <c r="C797" s="40"/>
      <c r="E797" s="40"/>
      <c r="F797" s="40"/>
    </row>
    <row r="798" spans="1:6" ht="15.75">
      <c r="A798" s="40"/>
      <c r="B798" s="40"/>
      <c r="C798" s="40"/>
      <c r="E798" s="40"/>
      <c r="F798" s="40"/>
    </row>
    <row r="799" spans="1:6" ht="15.75">
      <c r="A799" s="40"/>
      <c r="B799" s="40"/>
      <c r="C799" s="40"/>
      <c r="E799" s="40"/>
      <c r="F799" s="40"/>
    </row>
    <row r="800" spans="1:6" ht="15.75">
      <c r="A800" s="40"/>
      <c r="B800" s="40"/>
      <c r="C800" s="40"/>
      <c r="E800" s="40"/>
      <c r="F800" s="40"/>
    </row>
    <row r="801" spans="1:6" ht="15.75">
      <c r="A801" s="40"/>
      <c r="B801" s="40"/>
      <c r="C801" s="40"/>
      <c r="E801" s="40"/>
      <c r="F801" s="40"/>
    </row>
    <row r="802" spans="1:6" ht="15.75">
      <c r="A802" s="40"/>
      <c r="B802" s="40"/>
      <c r="C802" s="40"/>
      <c r="E802" s="40"/>
      <c r="F802" s="40"/>
    </row>
    <row r="803" spans="1:6" ht="15.75">
      <c r="A803" s="40"/>
      <c r="B803" s="40"/>
      <c r="C803" s="40"/>
      <c r="E803" s="40"/>
      <c r="F803" s="40"/>
    </row>
    <row r="804" spans="1:6" ht="15.75">
      <c r="A804" s="40"/>
      <c r="B804" s="40"/>
      <c r="C804" s="40"/>
      <c r="E804" s="40"/>
      <c r="F804" s="40"/>
    </row>
    <row r="805" spans="1:6" ht="15.75">
      <c r="A805" s="40"/>
      <c r="B805" s="40"/>
      <c r="C805" s="40"/>
      <c r="E805" s="40"/>
      <c r="F805" s="40"/>
    </row>
    <row r="806" spans="1:6" ht="15.75">
      <c r="A806" s="40"/>
      <c r="B806" s="40"/>
      <c r="C806" s="40"/>
      <c r="E806" s="40"/>
      <c r="F806" s="40"/>
    </row>
    <row r="807" spans="1:6" ht="15.75">
      <c r="A807" s="40"/>
      <c r="B807" s="40"/>
      <c r="C807" s="40"/>
      <c r="E807" s="40"/>
      <c r="F807" s="40"/>
    </row>
    <row r="808" spans="1:6" ht="15.75">
      <c r="A808" s="40"/>
      <c r="B808" s="40"/>
      <c r="C808" s="40"/>
      <c r="E808" s="40"/>
      <c r="F808" s="40"/>
    </row>
    <row r="809" spans="1:6" ht="15.75">
      <c r="A809" s="40"/>
      <c r="B809" s="40"/>
      <c r="C809" s="40"/>
      <c r="E809" s="40"/>
      <c r="F809" s="40"/>
    </row>
    <row r="810" spans="1:6" ht="15.75">
      <c r="A810" s="40"/>
      <c r="B810" s="40"/>
      <c r="C810" s="40"/>
      <c r="E810" s="40"/>
      <c r="F810" s="40"/>
    </row>
    <row r="811" spans="1:6" ht="15.75">
      <c r="A811" s="40"/>
      <c r="B811" s="40"/>
      <c r="C811" s="40"/>
      <c r="E811" s="40"/>
      <c r="F811" s="40"/>
    </row>
    <row r="812" spans="1:6" ht="15.75">
      <c r="A812" s="40"/>
      <c r="B812" s="40"/>
      <c r="C812" s="40"/>
      <c r="E812" s="40"/>
      <c r="F812" s="40"/>
    </row>
    <row r="813" spans="1:6" ht="15.75">
      <c r="A813" s="40"/>
      <c r="B813" s="40"/>
      <c r="C813" s="40"/>
      <c r="E813" s="40"/>
      <c r="F813" s="40"/>
    </row>
    <row r="814" spans="1:6" ht="15.75">
      <c r="A814" s="40"/>
      <c r="B814" s="40"/>
      <c r="C814" s="40"/>
      <c r="E814" s="40"/>
      <c r="F814" s="40"/>
    </row>
    <row r="815" spans="1:6" ht="15.75">
      <c r="A815" s="40"/>
      <c r="B815" s="40"/>
      <c r="C815" s="40"/>
      <c r="E815" s="40"/>
      <c r="F815" s="40"/>
    </row>
    <row r="816" spans="1:6" ht="15.75">
      <c r="A816" s="40"/>
      <c r="B816" s="40"/>
      <c r="C816" s="40"/>
      <c r="E816" s="40"/>
      <c r="F816" s="40"/>
    </row>
    <row r="817" spans="1:6" ht="15.75">
      <c r="A817" s="40"/>
      <c r="B817" s="40"/>
      <c r="C817" s="40"/>
      <c r="E817" s="40"/>
      <c r="F817" s="40"/>
    </row>
    <row r="818" spans="1:6" ht="15.75">
      <c r="A818" s="40"/>
      <c r="B818" s="40"/>
      <c r="C818" s="40"/>
      <c r="E818" s="40"/>
      <c r="F818" s="40"/>
    </row>
    <row r="819" spans="1:6" ht="15.75">
      <c r="A819" s="40"/>
      <c r="B819" s="40"/>
      <c r="C819" s="40"/>
      <c r="E819" s="40"/>
      <c r="F819" s="40"/>
    </row>
    <row r="820" spans="1:6" ht="15.75">
      <c r="A820" s="40"/>
      <c r="B820" s="40"/>
      <c r="C820" s="40"/>
      <c r="E820" s="40"/>
      <c r="F820" s="40"/>
    </row>
    <row r="821" spans="1:6" ht="15.75">
      <c r="A821" s="40"/>
      <c r="B821" s="40"/>
      <c r="C821" s="40"/>
      <c r="E821" s="40"/>
      <c r="F821" s="40"/>
    </row>
    <row r="822" spans="1:6" ht="15.75">
      <c r="A822" s="40"/>
      <c r="B822" s="40"/>
      <c r="C822" s="40"/>
      <c r="E822" s="40"/>
      <c r="F822" s="40"/>
    </row>
    <row r="823" spans="1:6" ht="15.75">
      <c r="A823" s="40"/>
      <c r="B823" s="40"/>
      <c r="C823" s="40"/>
      <c r="E823" s="40"/>
      <c r="F823" s="40"/>
    </row>
    <row r="824" spans="1:6" ht="15.75">
      <c r="A824" s="40"/>
      <c r="B824" s="40"/>
      <c r="C824" s="40"/>
      <c r="E824" s="40"/>
      <c r="F824" s="40"/>
    </row>
    <row r="825" spans="1:6" ht="15.75">
      <c r="A825" s="40"/>
      <c r="B825" s="40"/>
      <c r="C825" s="40"/>
      <c r="E825" s="40"/>
      <c r="F825" s="40"/>
    </row>
    <row r="826" spans="1:6" ht="15.75">
      <c r="A826" s="40"/>
      <c r="B826" s="40"/>
      <c r="C826" s="40"/>
      <c r="E826" s="40"/>
      <c r="F826" s="40"/>
    </row>
    <row r="827" spans="1:6" ht="15.75">
      <c r="A827" s="40"/>
      <c r="B827" s="40"/>
      <c r="C827" s="40"/>
      <c r="E827" s="40"/>
      <c r="F827" s="40"/>
    </row>
    <row r="828" spans="1:6" ht="15.75">
      <c r="A828" s="40"/>
      <c r="B828" s="40"/>
      <c r="C828" s="40"/>
      <c r="E828" s="40"/>
      <c r="F828" s="40"/>
    </row>
    <row r="829" spans="1:6" ht="15.75">
      <c r="A829" s="40"/>
      <c r="B829" s="40"/>
      <c r="C829" s="40"/>
      <c r="E829" s="40"/>
      <c r="F829" s="40"/>
    </row>
    <row r="830" spans="1:6" ht="15.75">
      <c r="A830" s="40"/>
      <c r="B830" s="40"/>
      <c r="C830" s="40"/>
      <c r="E830" s="40"/>
      <c r="F830" s="40"/>
    </row>
    <row r="831" spans="1:6" ht="15.75">
      <c r="A831" s="40"/>
      <c r="B831" s="40"/>
      <c r="C831" s="40"/>
      <c r="E831" s="40"/>
      <c r="F831" s="40"/>
    </row>
    <row r="832" spans="1:6" ht="15.75">
      <c r="A832" s="40"/>
      <c r="B832" s="40"/>
      <c r="C832" s="40"/>
      <c r="E832" s="40"/>
      <c r="F832" s="40"/>
    </row>
    <row r="833" spans="1:6" ht="15.75">
      <c r="A833" s="40"/>
      <c r="B833" s="40"/>
      <c r="C833" s="40"/>
      <c r="E833" s="40"/>
      <c r="F833" s="40"/>
    </row>
    <row r="834" spans="1:6" ht="15.75">
      <c r="A834" s="40"/>
      <c r="B834" s="40"/>
      <c r="C834" s="40"/>
      <c r="E834" s="40"/>
      <c r="F834" s="40"/>
    </row>
    <row r="835" spans="1:6" ht="15.75">
      <c r="A835" s="40"/>
      <c r="B835" s="40"/>
      <c r="C835" s="40"/>
      <c r="E835" s="40"/>
      <c r="F835" s="40"/>
    </row>
    <row r="836" spans="1:6" ht="15.75">
      <c r="A836" s="40"/>
      <c r="B836" s="40"/>
      <c r="C836" s="40"/>
      <c r="E836" s="40"/>
      <c r="F836" s="40"/>
    </row>
    <row r="837" spans="1:6" ht="15.75">
      <c r="A837" s="40"/>
      <c r="B837" s="40"/>
      <c r="C837" s="40"/>
      <c r="E837" s="40"/>
      <c r="F837" s="40"/>
    </row>
    <row r="838" spans="1:6" ht="15.75">
      <c r="A838" s="40"/>
      <c r="B838" s="40"/>
      <c r="C838" s="40"/>
      <c r="E838" s="40"/>
      <c r="F838" s="40"/>
    </row>
    <row r="839" spans="1:6" ht="15.75">
      <c r="A839" s="40"/>
      <c r="B839" s="40"/>
      <c r="C839" s="40"/>
      <c r="E839" s="40"/>
      <c r="F839" s="40"/>
    </row>
    <row r="840" spans="1:6" ht="15.75">
      <c r="A840" s="40"/>
      <c r="B840" s="40"/>
      <c r="C840" s="40"/>
      <c r="E840" s="40"/>
      <c r="F840" s="40"/>
    </row>
    <row r="841" spans="1:6" ht="15.75">
      <c r="A841" s="40"/>
      <c r="B841" s="40"/>
      <c r="C841" s="40"/>
      <c r="E841" s="40"/>
      <c r="F841" s="40"/>
    </row>
    <row r="842" spans="1:6" ht="15.75">
      <c r="A842" s="40"/>
      <c r="B842" s="40"/>
      <c r="C842" s="40"/>
      <c r="E842" s="40"/>
      <c r="F842" s="40"/>
    </row>
    <row r="843" spans="1:6" ht="15.75">
      <c r="A843" s="40"/>
      <c r="B843" s="40"/>
      <c r="C843" s="40"/>
      <c r="E843" s="40"/>
      <c r="F843" s="40"/>
    </row>
    <row r="844" spans="1:6" ht="15.75">
      <c r="A844" s="40"/>
      <c r="B844" s="40"/>
      <c r="C844" s="40"/>
      <c r="E844" s="40"/>
      <c r="F844" s="40"/>
    </row>
    <row r="845" spans="1:6" ht="15.75">
      <c r="A845" s="40"/>
      <c r="B845" s="40"/>
      <c r="C845" s="40"/>
      <c r="E845" s="40"/>
      <c r="F845" s="40"/>
    </row>
    <row r="846" spans="1:6" ht="15.75">
      <c r="A846" s="40"/>
      <c r="B846" s="40"/>
      <c r="C846" s="40"/>
      <c r="E846" s="40"/>
      <c r="F846" s="40"/>
    </row>
    <row r="847" spans="1:6" ht="15.75">
      <c r="A847" s="40"/>
      <c r="B847" s="40"/>
      <c r="C847" s="40"/>
      <c r="E847" s="40"/>
      <c r="F847" s="40"/>
    </row>
    <row r="848" spans="1:6" ht="15.75">
      <c r="A848" s="40"/>
      <c r="B848" s="40"/>
      <c r="C848" s="40"/>
      <c r="E848" s="40"/>
      <c r="F848" s="40"/>
    </row>
    <row r="849" spans="1:6" ht="15.75">
      <c r="A849" s="40"/>
      <c r="B849" s="40"/>
      <c r="C849" s="40"/>
      <c r="E849" s="40"/>
      <c r="F849" s="40"/>
    </row>
    <row r="850" spans="1:6" ht="15.75">
      <c r="A850" s="40"/>
      <c r="B850" s="40"/>
      <c r="C850" s="40"/>
      <c r="E850" s="40"/>
      <c r="F850" s="40"/>
    </row>
    <row r="851" spans="1:6" ht="15.75">
      <c r="A851" s="40"/>
      <c r="B851" s="40"/>
      <c r="C851" s="40"/>
      <c r="E851" s="40"/>
      <c r="F851" s="40"/>
    </row>
    <row r="852" spans="1:6" ht="15.75">
      <c r="A852" s="40"/>
      <c r="B852" s="40"/>
      <c r="C852" s="40"/>
      <c r="E852" s="40"/>
      <c r="F852" s="40"/>
    </row>
    <row r="853" spans="1:6" ht="15.75">
      <c r="A853" s="40"/>
      <c r="B853" s="40"/>
      <c r="C853" s="40"/>
      <c r="E853" s="40"/>
      <c r="F853" s="40"/>
    </row>
    <row r="854" spans="1:6" ht="15.75">
      <c r="A854" s="40"/>
      <c r="B854" s="40"/>
      <c r="C854" s="40"/>
      <c r="E854" s="40"/>
      <c r="F854" s="40"/>
    </row>
    <row r="855" spans="1:6" ht="15.75">
      <c r="A855" s="40"/>
      <c r="B855" s="40"/>
      <c r="C855" s="40"/>
      <c r="E855" s="40"/>
      <c r="F855" s="40"/>
    </row>
    <row r="856" spans="1:6" ht="15.75">
      <c r="A856" s="40"/>
      <c r="B856" s="40"/>
      <c r="C856" s="40"/>
      <c r="E856" s="40"/>
      <c r="F856" s="40"/>
    </row>
    <row r="857" spans="1:6" ht="15.75">
      <c r="A857" s="40"/>
      <c r="B857" s="40"/>
      <c r="C857" s="40"/>
      <c r="E857" s="40"/>
      <c r="F857" s="40"/>
    </row>
    <row r="858" spans="1:6" ht="15.75">
      <c r="A858" s="40"/>
      <c r="B858" s="40"/>
      <c r="C858" s="40"/>
      <c r="E858" s="40"/>
      <c r="F858" s="40"/>
    </row>
    <row r="859" spans="1:6" ht="15.75">
      <c r="A859" s="40"/>
      <c r="B859" s="40"/>
      <c r="C859" s="40"/>
      <c r="E859" s="40"/>
      <c r="F859" s="40"/>
    </row>
    <row r="860" spans="1:6" ht="15.75">
      <c r="A860" s="40"/>
      <c r="B860" s="40"/>
      <c r="C860" s="40"/>
      <c r="E860" s="40"/>
      <c r="F860" s="40"/>
    </row>
    <row r="861" spans="1:6" ht="15.75">
      <c r="A861" s="40"/>
      <c r="B861" s="40"/>
      <c r="C861" s="40"/>
      <c r="E861" s="40"/>
      <c r="F861" s="40"/>
    </row>
    <row r="862" spans="1:6" ht="15.75">
      <c r="A862" s="40"/>
      <c r="B862" s="40"/>
      <c r="C862" s="40"/>
      <c r="E862" s="40"/>
      <c r="F862" s="40"/>
    </row>
    <row r="863" spans="1:6" ht="15.75">
      <c r="A863" s="40"/>
      <c r="B863" s="40"/>
      <c r="C863" s="40"/>
      <c r="E863" s="40"/>
      <c r="F863" s="40"/>
    </row>
    <row r="864" spans="1:6" ht="15.75">
      <c r="A864" s="40"/>
      <c r="B864" s="40"/>
      <c r="C864" s="40"/>
      <c r="E864" s="40"/>
      <c r="F864" s="40"/>
    </row>
    <row r="865" spans="1:6" ht="15.75">
      <c r="A865" s="40"/>
      <c r="B865" s="40"/>
      <c r="C865" s="40"/>
      <c r="E865" s="40"/>
      <c r="F865" s="40"/>
    </row>
    <row r="866" spans="1:6" ht="15.75">
      <c r="A866" s="40"/>
      <c r="B866" s="40"/>
      <c r="C866" s="40"/>
      <c r="E866" s="40"/>
      <c r="F866" s="40"/>
    </row>
    <row r="867" spans="1:6" ht="15.75">
      <c r="A867" s="40"/>
      <c r="B867" s="40"/>
      <c r="C867" s="40"/>
      <c r="E867" s="40"/>
      <c r="F867" s="40"/>
    </row>
    <row r="868" spans="1:6" ht="15.75">
      <c r="A868" s="40"/>
      <c r="B868" s="40"/>
      <c r="C868" s="40"/>
      <c r="E868" s="40"/>
      <c r="F868" s="40"/>
    </row>
    <row r="869" spans="1:6" ht="15.75">
      <c r="A869" s="40"/>
      <c r="B869" s="40"/>
      <c r="C869" s="40"/>
      <c r="E869" s="40"/>
      <c r="F869" s="40"/>
    </row>
    <row r="870" spans="1:6" ht="15.75">
      <c r="A870" s="40"/>
      <c r="B870" s="40"/>
      <c r="C870" s="40"/>
      <c r="E870" s="40"/>
      <c r="F870" s="40"/>
    </row>
    <row r="871" spans="1:6" ht="15.75">
      <c r="A871" s="40"/>
      <c r="B871" s="40"/>
      <c r="C871" s="40"/>
      <c r="E871" s="40"/>
      <c r="F871" s="40"/>
    </row>
    <row r="872" spans="1:6" ht="15.75">
      <c r="A872" s="40"/>
      <c r="B872" s="40"/>
      <c r="C872" s="40"/>
      <c r="E872" s="40"/>
      <c r="F872" s="40"/>
    </row>
    <row r="873" spans="1:6" ht="15.75">
      <c r="A873" s="40"/>
      <c r="B873" s="40"/>
      <c r="C873" s="40"/>
      <c r="E873" s="40"/>
      <c r="F873" s="40"/>
    </row>
    <row r="874" spans="1:6" ht="15.75">
      <c r="A874" s="40"/>
      <c r="B874" s="40"/>
      <c r="C874" s="40"/>
      <c r="E874" s="40"/>
      <c r="F874" s="40"/>
    </row>
    <row r="875" spans="1:6" ht="15.75">
      <c r="A875" s="40"/>
      <c r="B875" s="40"/>
      <c r="C875" s="40"/>
      <c r="E875" s="40"/>
      <c r="F875" s="40"/>
    </row>
    <row r="876" spans="1:6" ht="15.75">
      <c r="A876" s="40"/>
      <c r="B876" s="40"/>
      <c r="C876" s="40"/>
      <c r="E876" s="40"/>
      <c r="F876" s="40"/>
    </row>
    <row r="877" spans="1:6" ht="15.75">
      <c r="A877" s="40"/>
      <c r="B877" s="40"/>
      <c r="C877" s="40"/>
      <c r="E877" s="40"/>
      <c r="F877" s="40"/>
    </row>
    <row r="878" spans="1:6" ht="15.75">
      <c r="A878" s="40"/>
      <c r="B878" s="40"/>
      <c r="C878" s="40"/>
      <c r="E878" s="40"/>
      <c r="F878" s="40"/>
    </row>
    <row r="879" spans="1:6" ht="15.75">
      <c r="A879" s="40"/>
      <c r="B879" s="40"/>
      <c r="C879" s="40"/>
      <c r="E879" s="40"/>
      <c r="F879" s="40"/>
    </row>
    <row r="880" spans="1:6" ht="15.75">
      <c r="A880" s="40"/>
      <c r="B880" s="40"/>
      <c r="C880" s="40"/>
      <c r="E880" s="40"/>
      <c r="F880" s="40"/>
    </row>
    <row r="881" spans="1:6" ht="15.75">
      <c r="A881" s="40"/>
      <c r="B881" s="40"/>
      <c r="C881" s="40"/>
      <c r="E881" s="40"/>
      <c r="F881" s="40"/>
    </row>
    <row r="882" spans="1:6" ht="15.75">
      <c r="A882" s="40"/>
      <c r="B882" s="40"/>
      <c r="C882" s="40"/>
      <c r="E882" s="40"/>
      <c r="F882" s="40"/>
    </row>
    <row r="883" spans="1:6" ht="15.75">
      <c r="A883" s="40"/>
      <c r="B883" s="40"/>
      <c r="C883" s="40"/>
      <c r="E883" s="40"/>
      <c r="F883" s="40"/>
    </row>
    <row r="884" spans="1:6" ht="15.75">
      <c r="A884" s="40"/>
      <c r="B884" s="40"/>
      <c r="C884" s="40"/>
      <c r="E884" s="40"/>
      <c r="F884" s="40"/>
    </row>
    <row r="885" spans="1:6" ht="15.75">
      <c r="A885" s="40"/>
      <c r="B885" s="40"/>
      <c r="C885" s="40"/>
      <c r="E885" s="40"/>
      <c r="F885" s="40"/>
    </row>
    <row r="886" spans="1:6" ht="15.75">
      <c r="A886" s="40"/>
      <c r="B886" s="40"/>
      <c r="C886" s="40"/>
      <c r="E886" s="40"/>
      <c r="F886" s="40"/>
    </row>
    <row r="887" spans="1:6" ht="15.75">
      <c r="A887" s="40"/>
      <c r="B887" s="40"/>
      <c r="C887" s="40"/>
      <c r="E887" s="40"/>
      <c r="F887" s="40"/>
    </row>
    <row r="888" spans="1:6" ht="15.75">
      <c r="A888" s="40"/>
      <c r="B888" s="40"/>
      <c r="C888" s="40"/>
      <c r="E888" s="40"/>
      <c r="F888" s="40"/>
    </row>
    <row r="889" spans="1:6" ht="15.75">
      <c r="A889" s="40"/>
      <c r="B889" s="40"/>
      <c r="C889" s="40"/>
      <c r="E889" s="40"/>
      <c r="F889" s="40"/>
    </row>
    <row r="890" spans="1:6" ht="15.75">
      <c r="A890" s="40"/>
      <c r="B890" s="40"/>
      <c r="C890" s="40"/>
      <c r="E890" s="40"/>
      <c r="F890" s="40"/>
    </row>
    <row r="891" spans="1:6" ht="15.75">
      <c r="A891" s="40"/>
      <c r="B891" s="40"/>
      <c r="C891" s="40"/>
      <c r="E891" s="40"/>
      <c r="F891" s="40"/>
    </row>
    <row r="892" spans="1:6" ht="15.75">
      <c r="A892" s="40"/>
      <c r="B892" s="40"/>
      <c r="C892" s="40"/>
      <c r="E892" s="40"/>
      <c r="F892" s="40"/>
    </row>
    <row r="893" spans="1:6" ht="15.75">
      <c r="A893" s="40"/>
      <c r="B893" s="40"/>
      <c r="C893" s="40"/>
      <c r="E893" s="40"/>
      <c r="F893" s="40"/>
    </row>
    <row r="894" spans="1:6" ht="15.75">
      <c r="A894" s="40"/>
      <c r="B894" s="40"/>
      <c r="C894" s="40"/>
      <c r="E894" s="40"/>
      <c r="F894" s="40"/>
    </row>
    <row r="895" spans="1:6" ht="15.75">
      <c r="A895" s="40"/>
      <c r="B895" s="40"/>
      <c r="C895" s="40"/>
      <c r="E895" s="40"/>
      <c r="F895" s="40"/>
    </row>
    <row r="896" spans="1:6" ht="15.75">
      <c r="A896" s="40"/>
      <c r="B896" s="40"/>
      <c r="C896" s="40"/>
      <c r="E896" s="40"/>
      <c r="F896" s="40"/>
    </row>
    <row r="897" spans="1:6" ht="15.75">
      <c r="A897" s="40"/>
      <c r="B897" s="40"/>
      <c r="C897" s="40"/>
      <c r="E897" s="40"/>
      <c r="F897" s="40"/>
    </row>
    <row r="898" spans="1:6" ht="15.75">
      <c r="A898" s="40"/>
      <c r="B898" s="40"/>
      <c r="C898" s="40"/>
      <c r="E898" s="40"/>
      <c r="F898" s="40"/>
    </row>
    <row r="899" spans="1:6" ht="15.75">
      <c r="A899" s="40"/>
      <c r="B899" s="40"/>
      <c r="C899" s="40"/>
      <c r="E899" s="40"/>
      <c r="F899" s="40"/>
    </row>
    <row r="900" spans="1:6" ht="15.75">
      <c r="A900" s="40"/>
      <c r="B900" s="40"/>
      <c r="C900" s="40"/>
      <c r="E900" s="40"/>
      <c r="F900" s="40"/>
    </row>
    <row r="901" spans="1:6" ht="15.75">
      <c r="A901" s="40"/>
      <c r="B901" s="40"/>
      <c r="C901" s="40"/>
      <c r="E901" s="40"/>
      <c r="F901" s="40"/>
    </row>
    <row r="902" spans="1:6" ht="15.75">
      <c r="A902" s="40"/>
      <c r="B902" s="40"/>
      <c r="C902" s="40"/>
      <c r="E902" s="40"/>
      <c r="F902" s="40"/>
    </row>
    <row r="903" spans="1:6" ht="15.75">
      <c r="A903" s="40"/>
      <c r="B903" s="40"/>
      <c r="C903" s="40"/>
      <c r="E903" s="40"/>
      <c r="F903" s="40"/>
    </row>
    <row r="904" spans="1:6" ht="15.75">
      <c r="A904" s="40"/>
      <c r="B904" s="40"/>
      <c r="C904" s="40"/>
      <c r="E904" s="40"/>
      <c r="F904" s="40"/>
    </row>
    <row r="905" spans="1:6" ht="15.75">
      <c r="A905" s="40"/>
      <c r="B905" s="40"/>
      <c r="C905" s="40"/>
      <c r="E905" s="40"/>
      <c r="F905" s="40"/>
    </row>
    <row r="906" spans="1:6" ht="15.75">
      <c r="A906" s="40"/>
      <c r="B906" s="40"/>
      <c r="C906" s="40"/>
      <c r="E906" s="40"/>
      <c r="F906" s="40"/>
    </row>
    <row r="907" spans="1:6" ht="15.75">
      <c r="A907" s="40"/>
      <c r="B907" s="40"/>
      <c r="C907" s="40"/>
      <c r="E907" s="40"/>
      <c r="F907" s="40"/>
    </row>
    <row r="908" spans="1:6" ht="15.75">
      <c r="A908" s="40"/>
      <c r="B908" s="40"/>
      <c r="C908" s="40"/>
      <c r="E908" s="40"/>
      <c r="F908" s="40"/>
    </row>
    <row r="909" spans="1:6" ht="15.75">
      <c r="A909" s="40"/>
      <c r="B909" s="40"/>
      <c r="C909" s="40"/>
      <c r="E909" s="40"/>
      <c r="F909" s="40"/>
    </row>
    <row r="910" spans="1:6" ht="15.75">
      <c r="A910" s="40"/>
      <c r="B910" s="40"/>
      <c r="C910" s="40"/>
      <c r="E910" s="40"/>
      <c r="F910" s="40"/>
    </row>
    <row r="911" spans="1:6" ht="15.75">
      <c r="A911" s="40"/>
      <c r="B911" s="40"/>
      <c r="C911" s="40"/>
      <c r="E911" s="40"/>
      <c r="F911" s="40"/>
    </row>
    <row r="912" spans="1:6" ht="15.75">
      <c r="A912" s="40"/>
      <c r="B912" s="40"/>
      <c r="C912" s="40"/>
      <c r="E912" s="40"/>
      <c r="F912" s="40"/>
    </row>
    <row r="913" spans="1:6" ht="15.75">
      <c r="A913" s="40"/>
      <c r="B913" s="40"/>
      <c r="C913" s="40"/>
      <c r="E913" s="40"/>
      <c r="F913" s="40"/>
    </row>
    <row r="914" spans="1:6" ht="15.75">
      <c r="A914" s="40"/>
      <c r="B914" s="40"/>
      <c r="C914" s="40"/>
      <c r="E914" s="40"/>
      <c r="F914" s="40"/>
    </row>
    <row r="915" spans="1:6" ht="15.75">
      <c r="A915" s="40"/>
      <c r="B915" s="40"/>
      <c r="C915" s="40"/>
      <c r="E915" s="40"/>
      <c r="F915" s="40"/>
    </row>
    <row r="916" spans="1:6" ht="15.75">
      <c r="A916" s="40"/>
      <c r="B916" s="40"/>
      <c r="C916" s="40"/>
      <c r="E916" s="40"/>
      <c r="F916" s="40"/>
    </row>
    <row r="917" spans="1:6" ht="15.75">
      <c r="A917" s="40"/>
      <c r="B917" s="40"/>
      <c r="C917" s="40"/>
      <c r="E917" s="40"/>
      <c r="F917" s="40"/>
    </row>
    <row r="918" spans="1:6" ht="15.75">
      <c r="A918" s="40"/>
      <c r="B918" s="40"/>
      <c r="C918" s="40"/>
      <c r="E918" s="40"/>
      <c r="F918" s="40"/>
    </row>
    <row r="919" spans="1:6" ht="15.75">
      <c r="A919" s="40"/>
      <c r="B919" s="40"/>
      <c r="C919" s="40"/>
      <c r="E919" s="40"/>
      <c r="F919" s="40"/>
    </row>
    <row r="920" spans="1:6" ht="15.75">
      <c r="A920" s="40"/>
      <c r="B920" s="40"/>
      <c r="C920" s="40"/>
      <c r="E920" s="40"/>
      <c r="F920" s="40"/>
    </row>
    <row r="921" spans="1:6" ht="15.75">
      <c r="A921" s="40"/>
      <c r="B921" s="40"/>
      <c r="C921" s="40"/>
      <c r="E921" s="40"/>
      <c r="F921" s="40"/>
    </row>
    <row r="922" spans="1:6" ht="15.75">
      <c r="A922" s="40"/>
      <c r="B922" s="40"/>
      <c r="C922" s="40"/>
      <c r="E922" s="40"/>
      <c r="F922" s="40"/>
    </row>
    <row r="923" spans="1:6" ht="15.75">
      <c r="A923" s="40"/>
      <c r="B923" s="40"/>
      <c r="C923" s="40"/>
      <c r="E923" s="40"/>
      <c r="F923" s="40"/>
    </row>
    <row r="924" spans="1:6" ht="15.75">
      <c r="A924" s="40"/>
      <c r="B924" s="40"/>
      <c r="C924" s="40"/>
      <c r="E924" s="40"/>
      <c r="F924" s="40"/>
    </row>
    <row r="925" spans="1:6" ht="15.75">
      <c r="A925" s="40"/>
      <c r="B925" s="40"/>
      <c r="C925" s="40"/>
      <c r="E925" s="40"/>
      <c r="F925" s="40"/>
    </row>
    <row r="926" spans="1:6" ht="15.75">
      <c r="A926" s="40"/>
      <c r="B926" s="40"/>
      <c r="C926" s="40"/>
      <c r="E926" s="40"/>
      <c r="F926" s="40"/>
    </row>
    <row r="927" spans="1:6" ht="15.75">
      <c r="A927" s="40"/>
      <c r="B927" s="40"/>
      <c r="C927" s="40"/>
      <c r="E927" s="40"/>
      <c r="F927" s="40"/>
    </row>
    <row r="928" spans="1:6" ht="15.75">
      <c r="A928" s="40"/>
      <c r="B928" s="40"/>
      <c r="C928" s="40"/>
      <c r="E928" s="40"/>
      <c r="F928" s="40"/>
    </row>
    <row r="929" spans="1:6" ht="15.75">
      <c r="A929" s="40"/>
      <c r="B929" s="40"/>
      <c r="C929" s="40"/>
      <c r="E929" s="40"/>
      <c r="F929" s="40"/>
    </row>
    <row r="930" spans="1:6" ht="15.75">
      <c r="A930" s="40"/>
      <c r="B930" s="40"/>
      <c r="C930" s="40"/>
      <c r="E930" s="40"/>
      <c r="F930" s="40"/>
    </row>
    <row r="931" spans="1:6" ht="15.75">
      <c r="A931" s="40"/>
      <c r="B931" s="40"/>
      <c r="C931" s="40"/>
      <c r="E931" s="40"/>
      <c r="F931" s="40"/>
    </row>
    <row r="932" spans="1:6" ht="15.75">
      <c r="A932" s="40"/>
      <c r="B932" s="40"/>
      <c r="C932" s="40"/>
      <c r="E932" s="40"/>
      <c r="F932" s="40"/>
    </row>
    <row r="933" spans="1:6" ht="15.75">
      <c r="A933" s="40"/>
      <c r="B933" s="40"/>
      <c r="C933" s="40"/>
      <c r="E933" s="40"/>
      <c r="F933" s="40"/>
    </row>
    <row r="934" spans="1:6" ht="15.75">
      <c r="A934" s="40"/>
      <c r="B934" s="40"/>
      <c r="C934" s="40"/>
      <c r="E934" s="40"/>
      <c r="F934" s="40"/>
    </row>
    <row r="935" spans="1:6" ht="15.75">
      <c r="A935" s="40"/>
      <c r="B935" s="40"/>
      <c r="C935" s="40"/>
      <c r="E935" s="40"/>
      <c r="F935" s="40"/>
    </row>
    <row r="936" spans="1:6" ht="15.75">
      <c r="A936" s="40"/>
      <c r="B936" s="40"/>
      <c r="C936" s="40"/>
      <c r="E936" s="40"/>
      <c r="F936" s="40"/>
    </row>
    <row r="937" spans="1:6" ht="15.75">
      <c r="A937" s="40"/>
      <c r="B937" s="40"/>
      <c r="C937" s="40"/>
      <c r="E937" s="40"/>
      <c r="F937" s="40"/>
    </row>
    <row r="938" spans="1:6" ht="15.75">
      <c r="A938" s="40"/>
      <c r="B938" s="40"/>
      <c r="C938" s="40"/>
      <c r="E938" s="40"/>
      <c r="F938" s="40"/>
    </row>
    <row r="939" spans="1:6" ht="15.75">
      <c r="A939" s="40"/>
      <c r="B939" s="40"/>
      <c r="C939" s="40"/>
      <c r="E939" s="40"/>
      <c r="F939" s="40"/>
    </row>
    <row r="940" spans="1:6" ht="15.75">
      <c r="A940" s="40"/>
      <c r="B940" s="40"/>
      <c r="C940" s="40"/>
      <c r="E940" s="40"/>
      <c r="F940" s="40"/>
    </row>
    <row r="941" spans="1:6" ht="15.75">
      <c r="A941" s="40"/>
      <c r="B941" s="40"/>
      <c r="C941" s="40"/>
      <c r="E941" s="40"/>
      <c r="F941" s="40"/>
    </row>
    <row r="942" spans="1:6" ht="15.75">
      <c r="A942" s="40"/>
      <c r="B942" s="40"/>
      <c r="C942" s="40"/>
      <c r="E942" s="40"/>
      <c r="F942" s="40"/>
    </row>
    <row r="943" spans="1:6" ht="15.75">
      <c r="A943" s="40"/>
      <c r="B943" s="40"/>
      <c r="C943" s="40"/>
      <c r="E943" s="40"/>
      <c r="F943" s="40"/>
    </row>
    <row r="944" spans="1:6" ht="15.75">
      <c r="A944" s="40"/>
      <c r="B944" s="40"/>
      <c r="C944" s="40"/>
      <c r="E944" s="40"/>
      <c r="F944" s="40"/>
    </row>
    <row r="945" spans="1:6" ht="15.75">
      <c r="A945" s="40"/>
      <c r="B945" s="40"/>
      <c r="C945" s="40"/>
      <c r="E945" s="40"/>
      <c r="F945" s="40"/>
    </row>
    <row r="946" spans="1:6" ht="15.75">
      <c r="A946" s="40"/>
      <c r="B946" s="40"/>
      <c r="C946" s="40"/>
      <c r="E946" s="40"/>
      <c r="F946" s="40"/>
    </row>
    <row r="947" spans="1:6" ht="15.75">
      <c r="A947" s="40"/>
      <c r="B947" s="40"/>
      <c r="C947" s="40"/>
      <c r="E947" s="40"/>
      <c r="F947" s="40"/>
    </row>
    <row r="948" spans="1:6" ht="15.75">
      <c r="A948" s="40"/>
      <c r="B948" s="40"/>
      <c r="C948" s="40"/>
      <c r="E948" s="40"/>
      <c r="F948" s="40"/>
    </row>
    <row r="949" spans="1:6" ht="15.75">
      <c r="A949" s="40"/>
      <c r="B949" s="40"/>
      <c r="C949" s="40"/>
      <c r="E949" s="40"/>
      <c r="F949" s="40"/>
    </row>
    <row r="950" spans="1:6" ht="15.75">
      <c r="A950" s="40"/>
      <c r="B950" s="40"/>
      <c r="C950" s="40"/>
      <c r="E950" s="40"/>
      <c r="F950" s="40"/>
    </row>
    <row r="951" spans="1:6" ht="15.75">
      <c r="A951" s="40"/>
      <c r="B951" s="40"/>
      <c r="C951" s="40"/>
      <c r="E951" s="40"/>
      <c r="F951" s="40"/>
    </row>
    <row r="952" spans="1:6" ht="15.75">
      <c r="A952" s="40"/>
      <c r="B952" s="40"/>
      <c r="C952" s="40"/>
      <c r="E952" s="40"/>
      <c r="F952" s="40"/>
    </row>
    <row r="953" spans="1:6" ht="15.75">
      <c r="A953" s="40"/>
      <c r="B953" s="40"/>
      <c r="C953" s="40"/>
      <c r="E953" s="40"/>
      <c r="F953" s="40"/>
    </row>
    <row r="954" spans="1:6" ht="15.75">
      <c r="A954" s="40"/>
      <c r="B954" s="40"/>
      <c r="C954" s="40"/>
      <c r="E954" s="40"/>
      <c r="F954" s="40"/>
    </row>
    <row r="955" spans="1:6" ht="15.75">
      <c r="A955" s="40"/>
      <c r="B955" s="40"/>
      <c r="C955" s="40"/>
      <c r="E955" s="40"/>
      <c r="F955" s="40"/>
    </row>
    <row r="956" spans="1:6" ht="15.75">
      <c r="A956" s="40"/>
      <c r="B956" s="40"/>
      <c r="C956" s="40"/>
      <c r="E956" s="40"/>
      <c r="F956" s="40"/>
    </row>
    <row r="957" spans="1:6" ht="15.75">
      <c r="A957" s="40"/>
      <c r="B957" s="40"/>
      <c r="C957" s="40"/>
      <c r="E957" s="40"/>
      <c r="F957" s="40"/>
    </row>
    <row r="958" spans="1:6" ht="15.75">
      <c r="A958" s="40"/>
      <c r="B958" s="40"/>
      <c r="C958" s="40"/>
      <c r="E958" s="40"/>
      <c r="F958" s="40"/>
    </row>
    <row r="959" spans="1:6" ht="15.75">
      <c r="A959" s="40"/>
      <c r="B959" s="40"/>
      <c r="C959" s="40"/>
      <c r="E959" s="40"/>
      <c r="F959" s="40"/>
    </row>
    <row r="960" spans="1:6" ht="15.75">
      <c r="A960" s="40"/>
      <c r="B960" s="40"/>
      <c r="C960" s="40"/>
      <c r="E960" s="40"/>
      <c r="F960" s="40"/>
    </row>
    <row r="961" spans="1:6" ht="15.75">
      <c r="A961" s="40"/>
      <c r="B961" s="40"/>
      <c r="C961" s="40"/>
      <c r="E961" s="40"/>
      <c r="F961" s="40"/>
    </row>
    <row r="962" spans="1:6" ht="15.75">
      <c r="A962" s="40"/>
      <c r="B962" s="40"/>
      <c r="C962" s="40"/>
      <c r="E962" s="40"/>
      <c r="F962" s="40"/>
    </row>
    <row r="963" spans="1:6" ht="15.75">
      <c r="A963" s="40"/>
      <c r="B963" s="40"/>
      <c r="C963" s="40"/>
      <c r="E963" s="40"/>
      <c r="F963" s="40"/>
    </row>
    <row r="964" spans="1:6" ht="15.75">
      <c r="A964" s="40"/>
      <c r="B964" s="40"/>
      <c r="C964" s="40"/>
      <c r="E964" s="40"/>
      <c r="F964" s="40"/>
    </row>
    <row r="965" spans="1:6" ht="15.75">
      <c r="A965" s="40"/>
      <c r="B965" s="40"/>
      <c r="C965" s="40"/>
      <c r="E965" s="40"/>
      <c r="F965" s="40"/>
    </row>
    <row r="966" spans="1:6" ht="15.75">
      <c r="A966" s="40"/>
      <c r="B966" s="40"/>
      <c r="C966" s="40"/>
      <c r="E966" s="40"/>
      <c r="F966" s="40"/>
    </row>
    <row r="967" spans="1:6" ht="15.75">
      <c r="A967" s="40"/>
      <c r="B967" s="40"/>
      <c r="C967" s="40"/>
      <c r="E967" s="40"/>
      <c r="F967" s="40"/>
    </row>
    <row r="968" spans="1:6" ht="15.75">
      <c r="A968" s="40"/>
      <c r="B968" s="40"/>
      <c r="C968" s="40"/>
      <c r="E968" s="40"/>
      <c r="F968" s="40"/>
    </row>
    <row r="969" spans="1:6" ht="15.75">
      <c r="A969" s="40"/>
      <c r="B969" s="40"/>
      <c r="C969" s="40"/>
      <c r="E969" s="40"/>
      <c r="F969" s="40"/>
    </row>
    <row r="970" spans="1:6" ht="15.75">
      <c r="A970" s="40"/>
      <c r="B970" s="40"/>
      <c r="C970" s="40"/>
      <c r="E970" s="40"/>
      <c r="F970" s="40"/>
    </row>
    <row r="971" spans="1:6" ht="15.75">
      <c r="A971" s="40"/>
      <c r="B971" s="40"/>
      <c r="C971" s="40"/>
      <c r="E971" s="40"/>
      <c r="F971" s="40"/>
    </row>
    <row r="972" spans="1:6" ht="15.75">
      <c r="A972" s="40"/>
      <c r="B972" s="40"/>
      <c r="C972" s="40"/>
      <c r="E972" s="40"/>
      <c r="F972" s="40"/>
    </row>
    <row r="973" spans="1:6" ht="15.75">
      <c r="A973" s="40"/>
      <c r="B973" s="40"/>
      <c r="C973" s="40"/>
      <c r="E973" s="40"/>
      <c r="F973" s="40"/>
    </row>
    <row r="974" spans="1:6" ht="15.75">
      <c r="A974" s="40"/>
      <c r="B974" s="40"/>
      <c r="C974" s="40"/>
      <c r="E974" s="40"/>
      <c r="F974" s="40"/>
    </row>
    <row r="975" spans="1:6" ht="15.75">
      <c r="A975" s="40"/>
      <c r="B975" s="40"/>
      <c r="C975" s="40"/>
      <c r="E975" s="40"/>
      <c r="F975" s="40"/>
    </row>
    <row r="976" spans="1:6" ht="15.75">
      <c r="A976" s="40"/>
      <c r="B976" s="40"/>
      <c r="C976" s="40"/>
      <c r="E976" s="40"/>
      <c r="F976" s="40"/>
    </row>
    <row r="977" spans="1:6" ht="15.75">
      <c r="A977" s="40"/>
      <c r="B977" s="40"/>
      <c r="C977" s="40"/>
      <c r="E977" s="40"/>
      <c r="F977" s="40"/>
    </row>
    <row r="978" spans="1:6" ht="15.75">
      <c r="A978" s="40"/>
      <c r="B978" s="40"/>
      <c r="C978" s="40"/>
      <c r="E978" s="40"/>
      <c r="F978" s="40"/>
    </row>
    <row r="979" spans="1:6" ht="15.75">
      <c r="A979" s="40"/>
      <c r="B979" s="40"/>
      <c r="C979" s="40"/>
      <c r="E979" s="40"/>
      <c r="F979" s="40"/>
    </row>
    <row r="980" spans="1:6" ht="15.75">
      <c r="A980" s="40"/>
      <c r="B980" s="40"/>
      <c r="C980" s="40"/>
      <c r="E980" s="40"/>
      <c r="F980" s="40"/>
    </row>
    <row r="981" spans="1:6" ht="15.75">
      <c r="A981" s="40"/>
      <c r="B981" s="40"/>
      <c r="C981" s="40"/>
      <c r="E981" s="40"/>
      <c r="F981" s="40"/>
    </row>
    <row r="982" spans="1:6" ht="15.75">
      <c r="A982" s="40"/>
      <c r="B982" s="40"/>
      <c r="C982" s="40"/>
      <c r="E982" s="40"/>
      <c r="F982" s="40"/>
    </row>
    <row r="983" spans="1:6" ht="15.75">
      <c r="A983" s="40"/>
      <c r="B983" s="40"/>
      <c r="C983" s="40"/>
      <c r="E983" s="40"/>
      <c r="F983" s="40"/>
    </row>
    <row r="984" spans="1:6" ht="15.75">
      <c r="A984" s="40"/>
      <c r="B984" s="40"/>
      <c r="C984" s="40"/>
      <c r="E984" s="40"/>
      <c r="F984" s="40"/>
    </row>
    <row r="985" spans="1:6" ht="15.75">
      <c r="A985" s="40"/>
      <c r="B985" s="40"/>
      <c r="C985" s="40"/>
      <c r="E985" s="40"/>
      <c r="F985" s="40"/>
    </row>
    <row r="986" spans="1:6" ht="15.75">
      <c r="A986" s="40"/>
      <c r="B986" s="40"/>
      <c r="C986" s="40"/>
      <c r="E986" s="40"/>
      <c r="F986" s="40"/>
    </row>
    <row r="987" spans="1:6" ht="15.75">
      <c r="A987" s="40"/>
      <c r="B987" s="40"/>
      <c r="C987" s="40"/>
      <c r="E987" s="40"/>
      <c r="F987" s="40"/>
    </row>
    <row r="988" spans="1:6" ht="15.75">
      <c r="A988" s="40"/>
      <c r="B988" s="40"/>
      <c r="C988" s="40"/>
      <c r="E988" s="40"/>
      <c r="F988" s="40"/>
    </row>
    <row r="989" spans="1:6" ht="15.75">
      <c r="A989" s="40"/>
      <c r="B989" s="40"/>
      <c r="C989" s="40"/>
      <c r="E989" s="40"/>
      <c r="F989" s="40"/>
    </row>
    <row r="990" spans="1:6" ht="15.75">
      <c r="A990" s="40"/>
      <c r="B990" s="40"/>
      <c r="C990" s="40"/>
      <c r="E990" s="40"/>
      <c r="F990" s="40"/>
    </row>
    <row r="991" spans="1:6" ht="15.75">
      <c r="A991" s="40"/>
      <c r="B991" s="40"/>
      <c r="C991" s="40"/>
      <c r="E991" s="40"/>
      <c r="F991" s="40"/>
    </row>
    <row r="992" spans="1:6" ht="15.75">
      <c r="A992" s="40"/>
      <c r="B992" s="40"/>
      <c r="C992" s="40"/>
      <c r="E992" s="40"/>
      <c r="F992" s="40"/>
    </row>
    <row r="993" spans="1:6" ht="15.75">
      <c r="A993" s="40"/>
      <c r="B993" s="40"/>
      <c r="C993" s="40"/>
      <c r="E993" s="40"/>
      <c r="F993" s="40"/>
    </row>
    <row r="994" spans="1:6" ht="15.75">
      <c r="A994" s="40"/>
      <c r="B994" s="40"/>
      <c r="C994" s="40"/>
      <c r="E994" s="40"/>
      <c r="F994" s="40"/>
    </row>
    <row r="995" spans="1:6" ht="15.75">
      <c r="A995" s="40"/>
      <c r="B995" s="40"/>
      <c r="C995" s="40"/>
      <c r="E995" s="40"/>
      <c r="F995" s="40"/>
    </row>
    <row r="996" spans="1:6" ht="15.75">
      <c r="A996" s="40"/>
      <c r="B996" s="40"/>
      <c r="C996" s="40"/>
      <c r="E996" s="40"/>
      <c r="F996" s="40"/>
    </row>
    <row r="997" spans="1:6" ht="15.75">
      <c r="A997" s="40"/>
      <c r="B997" s="40"/>
      <c r="C997" s="40"/>
      <c r="E997" s="40"/>
      <c r="F997" s="40"/>
    </row>
    <row r="998" spans="1:6" ht="15.75">
      <c r="A998" s="40"/>
      <c r="B998" s="40"/>
      <c r="C998" s="40"/>
      <c r="E998" s="40"/>
      <c r="F998" s="40"/>
    </row>
    <row r="999" spans="1:6" ht="15.75">
      <c r="A999" s="40"/>
      <c r="B999" s="40"/>
      <c r="C999" s="40"/>
      <c r="E999" s="40"/>
      <c r="F999" s="40"/>
    </row>
    <row r="1000" spans="1:6" ht="15.75">
      <c r="A1000" s="40"/>
      <c r="B1000" s="40"/>
      <c r="C1000" s="40"/>
      <c r="E1000" s="40"/>
      <c r="F1000" s="40"/>
    </row>
    <row r="1001" spans="1:6" ht="15.75">
      <c r="A1001" s="40"/>
      <c r="B1001" s="40"/>
      <c r="C1001" s="40"/>
      <c r="E1001" s="40"/>
      <c r="F1001" s="40"/>
    </row>
    <row r="1002" spans="1:6" ht="15.75">
      <c r="A1002" s="40"/>
      <c r="B1002" s="40"/>
      <c r="C1002" s="40"/>
      <c r="E1002" s="40"/>
      <c r="F1002" s="40"/>
    </row>
    <row r="1003" spans="1:6" ht="15.75">
      <c r="A1003" s="40"/>
      <c r="B1003" s="40"/>
      <c r="C1003" s="40"/>
      <c r="E1003" s="40"/>
      <c r="F1003" s="40"/>
    </row>
    <row r="1004" spans="1:6" ht="15.75">
      <c r="A1004" s="40"/>
      <c r="B1004" s="40"/>
      <c r="C1004" s="40"/>
      <c r="E1004" s="40"/>
      <c r="F1004" s="40"/>
    </row>
    <row r="1005" spans="1:6" ht="15.75">
      <c r="A1005" s="40"/>
      <c r="B1005" s="40"/>
      <c r="C1005" s="40"/>
      <c r="E1005" s="40"/>
      <c r="F1005" s="40"/>
    </row>
    <row r="1006" spans="1:6" ht="15.75">
      <c r="A1006" s="40"/>
      <c r="B1006" s="40"/>
      <c r="C1006" s="40"/>
      <c r="E1006" s="40"/>
      <c r="F1006" s="40"/>
    </row>
    <row r="1007" spans="1:6" ht="15.75">
      <c r="A1007" s="40"/>
      <c r="B1007" s="40"/>
      <c r="C1007" s="40"/>
      <c r="E1007" s="40"/>
      <c r="F1007" s="40"/>
    </row>
    <row r="1008" spans="1:6" ht="15.75">
      <c r="A1008" s="40"/>
      <c r="B1008" s="40"/>
      <c r="C1008" s="40"/>
      <c r="E1008" s="40"/>
      <c r="F1008" s="40"/>
    </row>
    <row r="1009" spans="1:6" ht="15.75">
      <c r="A1009" s="40"/>
      <c r="B1009" s="40"/>
      <c r="C1009" s="40"/>
      <c r="E1009" s="40"/>
      <c r="F1009" s="40"/>
    </row>
    <row r="1010" spans="1:6" ht="15.75">
      <c r="A1010" s="40"/>
      <c r="B1010" s="40"/>
      <c r="C1010" s="40"/>
      <c r="E1010" s="40"/>
      <c r="F1010" s="40"/>
    </row>
    <row r="1011" spans="1:6" ht="15.75">
      <c r="A1011" s="40"/>
      <c r="B1011" s="40"/>
      <c r="C1011" s="40"/>
      <c r="E1011" s="40"/>
      <c r="F1011" s="40"/>
    </row>
    <row r="1012" spans="1:6" ht="15.75">
      <c r="A1012" s="40"/>
      <c r="B1012" s="40"/>
      <c r="C1012" s="40"/>
      <c r="E1012" s="40"/>
      <c r="F1012" s="40"/>
    </row>
    <row r="1013" spans="1:6" ht="15.75">
      <c r="A1013" s="40"/>
      <c r="B1013" s="40"/>
      <c r="C1013" s="40"/>
      <c r="E1013" s="40"/>
      <c r="F1013" s="40"/>
    </row>
    <row r="1014" spans="1:6" ht="15.75">
      <c r="A1014" s="40"/>
      <c r="B1014" s="40"/>
      <c r="C1014" s="40"/>
      <c r="E1014" s="40"/>
      <c r="F1014" s="40"/>
    </row>
    <row r="1015" spans="1:6" ht="15.75">
      <c r="A1015" s="40"/>
      <c r="B1015" s="40"/>
      <c r="C1015" s="40"/>
      <c r="E1015" s="40"/>
      <c r="F1015" s="40"/>
    </row>
    <row r="1016" spans="1:6" ht="15.75">
      <c r="A1016" s="40"/>
      <c r="B1016" s="40"/>
      <c r="C1016" s="40"/>
      <c r="E1016" s="40"/>
      <c r="F1016" s="40"/>
    </row>
    <row r="1017" spans="1:6" ht="15.75">
      <c r="A1017" s="40"/>
      <c r="B1017" s="40"/>
      <c r="C1017" s="40"/>
      <c r="E1017" s="40"/>
      <c r="F1017" s="40"/>
    </row>
    <row r="1018" spans="1:6" ht="15.75">
      <c r="A1018" s="40"/>
      <c r="B1018" s="40"/>
      <c r="C1018" s="40"/>
      <c r="E1018" s="40"/>
      <c r="F1018" s="40"/>
    </row>
    <row r="1019" spans="1:6" ht="15.75">
      <c r="A1019" s="40"/>
      <c r="B1019" s="40"/>
      <c r="C1019" s="40"/>
      <c r="E1019" s="40"/>
      <c r="F1019" s="40"/>
    </row>
    <row r="1020" spans="1:6" ht="15.75">
      <c r="A1020" s="40"/>
      <c r="B1020" s="40"/>
      <c r="C1020" s="40"/>
      <c r="E1020" s="40"/>
      <c r="F1020" s="40"/>
    </row>
    <row r="1021" spans="1:6" ht="15.75">
      <c r="A1021" s="40"/>
      <c r="B1021" s="40"/>
      <c r="C1021" s="40"/>
      <c r="E1021" s="40"/>
      <c r="F1021" s="40"/>
    </row>
    <row r="1022" spans="1:6" ht="15.75">
      <c r="A1022" s="40"/>
      <c r="B1022" s="40"/>
      <c r="C1022" s="40"/>
      <c r="E1022" s="40"/>
      <c r="F1022" s="40"/>
    </row>
    <row r="1023" spans="1:6" ht="15.75">
      <c r="A1023" s="40"/>
      <c r="B1023" s="40"/>
      <c r="C1023" s="40"/>
      <c r="E1023" s="40"/>
      <c r="F1023" s="40"/>
    </row>
    <row r="1024" spans="1:6" ht="15.75">
      <c r="A1024" s="40"/>
      <c r="B1024" s="40"/>
      <c r="C1024" s="40"/>
      <c r="E1024" s="40"/>
      <c r="F1024" s="40"/>
    </row>
    <row r="1025" spans="1:6" ht="15.75">
      <c r="A1025" s="40"/>
      <c r="B1025" s="40"/>
      <c r="C1025" s="40"/>
      <c r="E1025" s="40"/>
      <c r="F1025" s="40"/>
    </row>
    <row r="1026" spans="1:6" ht="15.75">
      <c r="A1026" s="40"/>
      <c r="B1026" s="40"/>
      <c r="C1026" s="40"/>
      <c r="E1026" s="40"/>
      <c r="F1026" s="40"/>
    </row>
    <row r="1027" spans="1:6" ht="15.75">
      <c r="A1027" s="40"/>
      <c r="B1027" s="40"/>
      <c r="C1027" s="40"/>
      <c r="E1027" s="40"/>
      <c r="F1027" s="40"/>
    </row>
    <row r="1028" spans="1:6" ht="15.75">
      <c r="A1028" s="40"/>
      <c r="B1028" s="40"/>
      <c r="C1028" s="40"/>
      <c r="E1028" s="40"/>
      <c r="F1028" s="40"/>
    </row>
    <row r="1029" spans="1:6" ht="15.75">
      <c r="A1029" s="40"/>
      <c r="B1029" s="40"/>
      <c r="C1029" s="40"/>
      <c r="E1029" s="40"/>
      <c r="F1029" s="40"/>
    </row>
    <row r="1030" spans="1:6" ht="15.75">
      <c r="A1030" s="40"/>
      <c r="B1030" s="40"/>
      <c r="C1030" s="40"/>
      <c r="E1030" s="40"/>
      <c r="F1030" s="40"/>
    </row>
    <row r="1031" spans="1:6" ht="15.75">
      <c r="A1031" s="40"/>
      <c r="B1031" s="40"/>
      <c r="C1031" s="40"/>
      <c r="E1031" s="40"/>
      <c r="F1031" s="40"/>
    </row>
    <row r="1032" spans="1:6" ht="15.75">
      <c r="A1032" s="40"/>
      <c r="B1032" s="40"/>
      <c r="C1032" s="40"/>
      <c r="E1032" s="40"/>
      <c r="F1032" s="40"/>
    </row>
    <row r="1033" spans="1:6" ht="15.75">
      <c r="A1033" s="40"/>
      <c r="B1033" s="40"/>
      <c r="C1033" s="40"/>
      <c r="E1033" s="40"/>
      <c r="F1033" s="40"/>
    </row>
    <row r="1034" spans="1:6" ht="15.75">
      <c r="A1034" s="40"/>
      <c r="B1034" s="40"/>
      <c r="C1034" s="40"/>
      <c r="E1034" s="40"/>
      <c r="F1034" s="40"/>
    </row>
    <row r="1035" spans="1:6" ht="15.75">
      <c r="A1035" s="40"/>
      <c r="B1035" s="40"/>
      <c r="C1035" s="40"/>
      <c r="E1035" s="40"/>
      <c r="F1035" s="40"/>
    </row>
    <row r="1036" spans="1:6" ht="15.75">
      <c r="A1036" s="40"/>
      <c r="B1036" s="40"/>
      <c r="C1036" s="40"/>
      <c r="E1036" s="40"/>
      <c r="F1036" s="40"/>
    </row>
    <row r="1037" spans="1:6" ht="15.75">
      <c r="A1037" s="40"/>
      <c r="B1037" s="40"/>
      <c r="C1037" s="40"/>
      <c r="E1037" s="40"/>
      <c r="F1037" s="40"/>
    </row>
    <row r="1038" spans="1:6" ht="15.75">
      <c r="A1038" s="40"/>
      <c r="B1038" s="40"/>
      <c r="C1038" s="40"/>
      <c r="E1038" s="40"/>
      <c r="F1038" s="40"/>
    </row>
    <row r="1039" spans="1:6" ht="15.75">
      <c r="A1039" s="40"/>
      <c r="B1039" s="40"/>
      <c r="C1039" s="40"/>
      <c r="E1039" s="40"/>
      <c r="F1039" s="40"/>
    </row>
    <row r="1040" spans="1:6" ht="15.75">
      <c r="A1040" s="40"/>
      <c r="B1040" s="40"/>
      <c r="C1040" s="40"/>
      <c r="E1040" s="40"/>
      <c r="F1040" s="40"/>
    </row>
    <row r="1041" spans="1:6" ht="15.75">
      <c r="A1041" s="40"/>
      <c r="B1041" s="40"/>
      <c r="C1041" s="40"/>
      <c r="E1041" s="40"/>
      <c r="F1041" s="40"/>
    </row>
    <row r="1042" spans="1:6" ht="15.75">
      <c r="A1042" s="40"/>
      <c r="B1042" s="40"/>
      <c r="C1042" s="40"/>
      <c r="E1042" s="40"/>
      <c r="F1042" s="40"/>
    </row>
    <row r="1043" spans="1:6" ht="15.75">
      <c r="A1043" s="40"/>
      <c r="B1043" s="40"/>
      <c r="C1043" s="40"/>
      <c r="E1043" s="40"/>
      <c r="F1043" s="40"/>
    </row>
    <row r="1044" spans="1:6" ht="15.75">
      <c r="A1044" s="40"/>
      <c r="B1044" s="40"/>
      <c r="C1044" s="40"/>
      <c r="E1044" s="40"/>
      <c r="F1044" s="40"/>
    </row>
    <row r="1045" spans="1:6" ht="15.75">
      <c r="A1045" s="40"/>
      <c r="B1045" s="40"/>
      <c r="C1045" s="40"/>
      <c r="E1045" s="40"/>
      <c r="F1045" s="40"/>
    </row>
    <row r="1046" spans="1:6" ht="15.75">
      <c r="A1046" s="40"/>
      <c r="B1046" s="40"/>
      <c r="C1046" s="40"/>
      <c r="E1046" s="40"/>
      <c r="F1046" s="40"/>
    </row>
    <row r="1047" spans="1:6" ht="15.75">
      <c r="A1047" s="40"/>
      <c r="B1047" s="40"/>
      <c r="C1047" s="40"/>
      <c r="E1047" s="40"/>
      <c r="F1047" s="40"/>
    </row>
    <row r="1048" spans="1:6" ht="15.75">
      <c r="A1048" s="40"/>
      <c r="B1048" s="40"/>
      <c r="C1048" s="40"/>
      <c r="E1048" s="40"/>
      <c r="F1048" s="40"/>
    </row>
    <row r="1049" spans="1:6" ht="15.75">
      <c r="A1049" s="40"/>
      <c r="B1049" s="40"/>
      <c r="C1049" s="40"/>
      <c r="E1049" s="40"/>
      <c r="F1049" s="40"/>
    </row>
    <row r="1050" spans="1:6" ht="15.75">
      <c r="A1050" s="40"/>
      <c r="B1050" s="40"/>
      <c r="C1050" s="40"/>
      <c r="E1050" s="40"/>
      <c r="F1050" s="40"/>
    </row>
    <row r="1051" spans="1:6" ht="15.75">
      <c r="A1051" s="40"/>
      <c r="B1051" s="40"/>
      <c r="C1051" s="40"/>
      <c r="E1051" s="40"/>
      <c r="F1051" s="40"/>
    </row>
    <row r="1052" spans="1:6" ht="15.75">
      <c r="A1052" s="40"/>
      <c r="B1052" s="40"/>
      <c r="C1052" s="40"/>
      <c r="E1052" s="40"/>
      <c r="F1052" s="40"/>
    </row>
    <row r="1053" spans="1:6" ht="15.75">
      <c r="A1053" s="40"/>
      <c r="B1053" s="40"/>
      <c r="C1053" s="40"/>
      <c r="E1053" s="40"/>
      <c r="F1053" s="40"/>
    </row>
    <row r="1054" spans="1:6" ht="15.75">
      <c r="A1054" s="40"/>
      <c r="B1054" s="40"/>
      <c r="C1054" s="40"/>
      <c r="E1054" s="40"/>
      <c r="F1054" s="40"/>
    </row>
    <row r="1055" spans="1:6" ht="15.75">
      <c r="A1055" s="40"/>
      <c r="B1055" s="40"/>
      <c r="C1055" s="40"/>
      <c r="E1055" s="40"/>
      <c r="F1055" s="40"/>
    </row>
    <row r="1056" spans="1:6" ht="15.75">
      <c r="A1056" s="40"/>
      <c r="B1056" s="40"/>
      <c r="C1056" s="40"/>
      <c r="E1056" s="40"/>
      <c r="F1056" s="40"/>
    </row>
    <row r="1057" spans="1:6" ht="15.75">
      <c r="A1057" s="40"/>
      <c r="B1057" s="40"/>
      <c r="C1057" s="40"/>
      <c r="E1057" s="40"/>
      <c r="F1057" s="40"/>
    </row>
    <row r="1058" spans="1:6" ht="15.75">
      <c r="A1058" s="40"/>
      <c r="B1058" s="40"/>
      <c r="C1058" s="40"/>
      <c r="E1058" s="40"/>
      <c r="F1058" s="40"/>
    </row>
    <row r="1059" spans="1:6" ht="15.75">
      <c r="A1059" s="40"/>
      <c r="B1059" s="40"/>
      <c r="C1059" s="40"/>
      <c r="E1059" s="40"/>
      <c r="F1059" s="40"/>
    </row>
    <row r="1060" spans="1:6" ht="15.75">
      <c r="A1060" s="40"/>
      <c r="B1060" s="40"/>
      <c r="C1060" s="40"/>
      <c r="E1060" s="40"/>
      <c r="F1060" s="40"/>
    </row>
    <row r="1061" spans="1:6" ht="15.75">
      <c r="A1061" s="40"/>
      <c r="B1061" s="40"/>
      <c r="C1061" s="40"/>
      <c r="E1061" s="40"/>
      <c r="F1061" s="40"/>
    </row>
    <row r="1062" spans="1:6" ht="15.75">
      <c r="A1062" s="40"/>
      <c r="B1062" s="40"/>
      <c r="C1062" s="40"/>
      <c r="E1062" s="40"/>
      <c r="F1062" s="40"/>
    </row>
    <row r="1063" spans="1:6" ht="15.75">
      <c r="A1063" s="40"/>
      <c r="B1063" s="40"/>
      <c r="C1063" s="40"/>
      <c r="E1063" s="40"/>
      <c r="F1063" s="40"/>
    </row>
    <row r="1064" spans="1:6" ht="15.75">
      <c r="A1064" s="40"/>
      <c r="B1064" s="40"/>
      <c r="C1064" s="40"/>
      <c r="E1064" s="40"/>
      <c r="F1064" s="40"/>
    </row>
    <row r="1065" spans="1:6" ht="15.75">
      <c r="A1065" s="40"/>
      <c r="B1065" s="40"/>
      <c r="C1065" s="40"/>
      <c r="E1065" s="40"/>
      <c r="F1065" s="40"/>
    </row>
    <row r="1066" spans="1:6" ht="15.75">
      <c r="A1066" s="40"/>
      <c r="B1066" s="40"/>
      <c r="C1066" s="40"/>
      <c r="E1066" s="40"/>
      <c r="F1066" s="40"/>
    </row>
    <row r="1067" spans="1:6" ht="15.75">
      <c r="A1067" s="40"/>
      <c r="B1067" s="40"/>
      <c r="C1067" s="40"/>
      <c r="E1067" s="40"/>
      <c r="F1067" s="40"/>
    </row>
    <row r="1068" spans="1:6" ht="15.75">
      <c r="A1068" s="40"/>
      <c r="B1068" s="40"/>
      <c r="C1068" s="40"/>
      <c r="E1068" s="40"/>
      <c r="F1068" s="40"/>
    </row>
    <row r="1069" spans="1:6" ht="15.75">
      <c r="A1069" s="40"/>
      <c r="B1069" s="40"/>
      <c r="C1069" s="40"/>
      <c r="E1069" s="40"/>
      <c r="F1069" s="40"/>
    </row>
    <row r="1070" spans="1:6" ht="15.75">
      <c r="A1070" s="40"/>
      <c r="B1070" s="40"/>
      <c r="C1070" s="40"/>
      <c r="E1070" s="40"/>
      <c r="F1070" s="40"/>
    </row>
    <row r="1071" spans="1:6" ht="15.75">
      <c r="A1071" s="40"/>
      <c r="B1071" s="40"/>
      <c r="C1071" s="40"/>
      <c r="E1071" s="40"/>
      <c r="F1071" s="40"/>
    </row>
    <row r="1072" spans="1:6" ht="15.75">
      <c r="A1072" s="40"/>
      <c r="B1072" s="40"/>
      <c r="C1072" s="40"/>
      <c r="E1072" s="40"/>
      <c r="F1072" s="40"/>
    </row>
    <row r="1073" spans="1:6" ht="15.75">
      <c r="A1073" s="40"/>
      <c r="B1073" s="40"/>
      <c r="C1073" s="40"/>
      <c r="E1073" s="40"/>
      <c r="F1073" s="40"/>
    </row>
    <row r="1074" spans="1:6" ht="15.75">
      <c r="A1074" s="40"/>
      <c r="B1074" s="40"/>
      <c r="C1074" s="40"/>
      <c r="E1074" s="40"/>
      <c r="F1074" s="40"/>
    </row>
    <row r="1075" spans="1:6" ht="15.75">
      <c r="A1075" s="40"/>
      <c r="B1075" s="40"/>
      <c r="C1075" s="40"/>
      <c r="E1075" s="40"/>
      <c r="F1075" s="40"/>
    </row>
    <row r="1076" spans="1:6" ht="15.75">
      <c r="A1076" s="40"/>
      <c r="B1076" s="40"/>
      <c r="C1076" s="40"/>
      <c r="E1076" s="40"/>
      <c r="F1076" s="40"/>
    </row>
    <row r="1077" spans="1:6" ht="15.75">
      <c r="A1077" s="40"/>
      <c r="B1077" s="40"/>
      <c r="C1077" s="40"/>
      <c r="E1077" s="40"/>
      <c r="F1077" s="40"/>
    </row>
    <row r="1078" spans="1:6" ht="15.75">
      <c r="A1078" s="40"/>
      <c r="B1078" s="40"/>
      <c r="C1078" s="40"/>
      <c r="E1078" s="40"/>
      <c r="F1078" s="40"/>
    </row>
    <row r="1079" spans="1:6" ht="15.75">
      <c r="A1079" s="40"/>
      <c r="B1079" s="40"/>
      <c r="C1079" s="40"/>
      <c r="E1079" s="40"/>
      <c r="F1079" s="40"/>
    </row>
    <row r="1080" spans="1:6" ht="15.75">
      <c r="A1080" s="40"/>
      <c r="B1080" s="40"/>
      <c r="C1080" s="40"/>
      <c r="E1080" s="40"/>
      <c r="F1080" s="40"/>
    </row>
    <row r="1081" spans="1:6" ht="15.75">
      <c r="A1081" s="40"/>
      <c r="B1081" s="40"/>
      <c r="C1081" s="40"/>
      <c r="E1081" s="40"/>
      <c r="F1081" s="40"/>
    </row>
    <row r="1082" spans="1:6" ht="15.75">
      <c r="A1082" s="40"/>
      <c r="B1082" s="40"/>
      <c r="C1082" s="40"/>
      <c r="E1082" s="40"/>
      <c r="F1082" s="40"/>
    </row>
    <row r="1083" spans="1:6" ht="15.75">
      <c r="A1083" s="40"/>
      <c r="B1083" s="40"/>
      <c r="C1083" s="40"/>
      <c r="E1083" s="40"/>
      <c r="F1083" s="40"/>
    </row>
    <row r="1084" spans="1:6" ht="15.75">
      <c r="A1084" s="40"/>
      <c r="B1084" s="40"/>
      <c r="C1084" s="40"/>
      <c r="E1084" s="40"/>
      <c r="F1084" s="40"/>
    </row>
    <row r="1085" spans="1:6" ht="15.75">
      <c r="A1085" s="40"/>
      <c r="B1085" s="40"/>
      <c r="C1085" s="40"/>
      <c r="E1085" s="40"/>
      <c r="F1085" s="40"/>
    </row>
    <row r="1086" spans="1:6" ht="15.75">
      <c r="A1086" s="40"/>
      <c r="B1086" s="40"/>
      <c r="C1086" s="40"/>
      <c r="E1086" s="40"/>
      <c r="F1086" s="40"/>
    </row>
    <row r="1087" spans="1:6" ht="15.75">
      <c r="A1087" s="40"/>
      <c r="B1087" s="40"/>
      <c r="C1087" s="40"/>
      <c r="E1087" s="40"/>
      <c r="F1087" s="40"/>
    </row>
    <row r="1088" spans="1:6" ht="15.75">
      <c r="A1088" s="40"/>
      <c r="B1088" s="40"/>
      <c r="C1088" s="40"/>
      <c r="E1088" s="40"/>
      <c r="F1088" s="40"/>
    </row>
    <row r="1089" spans="1:6" ht="15.75">
      <c r="A1089" s="40"/>
      <c r="B1089" s="40"/>
      <c r="C1089" s="40"/>
      <c r="E1089" s="40"/>
      <c r="F1089" s="40"/>
    </row>
    <row r="1090" spans="1:6" ht="15.75">
      <c r="A1090" s="40"/>
      <c r="B1090" s="40"/>
      <c r="C1090" s="40"/>
      <c r="E1090" s="40"/>
      <c r="F1090" s="40"/>
    </row>
    <row r="1091" spans="1:6" ht="15.75">
      <c r="A1091" s="40"/>
      <c r="B1091" s="40"/>
      <c r="C1091" s="40"/>
      <c r="E1091" s="40"/>
      <c r="F1091" s="40"/>
    </row>
    <row r="1092" spans="1:6" ht="15.75">
      <c r="A1092" s="40"/>
      <c r="B1092" s="40"/>
      <c r="C1092" s="40"/>
      <c r="E1092" s="40"/>
      <c r="F1092" s="40"/>
    </row>
    <row r="1093" spans="1:6" ht="15.75">
      <c r="A1093" s="40"/>
      <c r="B1093" s="40"/>
      <c r="C1093" s="40"/>
      <c r="E1093" s="40"/>
      <c r="F1093" s="40"/>
    </row>
    <row r="1094" spans="1:6" ht="15.75">
      <c r="A1094" s="40"/>
      <c r="B1094" s="40"/>
      <c r="C1094" s="40"/>
      <c r="E1094" s="40"/>
      <c r="F1094" s="40"/>
    </row>
    <row r="1095" spans="1:6" ht="15.75">
      <c r="A1095" s="40"/>
      <c r="B1095" s="40"/>
      <c r="C1095" s="40"/>
      <c r="E1095" s="40"/>
      <c r="F1095" s="40"/>
    </row>
    <row r="1096" spans="1:6" ht="15.75">
      <c r="A1096" s="40"/>
      <c r="B1096" s="40"/>
      <c r="C1096" s="40"/>
      <c r="E1096" s="40"/>
      <c r="F1096" s="40"/>
    </row>
    <row r="1097" spans="1:6" ht="15.75">
      <c r="A1097" s="40"/>
      <c r="B1097" s="40"/>
      <c r="C1097" s="40"/>
      <c r="E1097" s="40"/>
      <c r="F1097" s="40"/>
    </row>
    <row r="1098" spans="1:6" ht="15.75">
      <c r="A1098" s="40"/>
      <c r="B1098" s="40"/>
      <c r="C1098" s="40"/>
      <c r="E1098" s="40"/>
      <c r="F1098" s="40"/>
    </row>
    <row r="1099" spans="1:6" ht="15.75">
      <c r="A1099" s="40"/>
      <c r="B1099" s="40"/>
      <c r="C1099" s="40"/>
      <c r="E1099" s="40"/>
      <c r="F1099" s="40"/>
    </row>
    <row r="1100" spans="1:6" ht="15.75">
      <c r="A1100" s="40"/>
      <c r="B1100" s="40"/>
      <c r="C1100" s="40"/>
      <c r="E1100" s="40"/>
      <c r="F1100" s="40"/>
    </row>
    <row r="1101" spans="1:6" ht="15.75">
      <c r="A1101" s="40"/>
      <c r="B1101" s="40"/>
      <c r="C1101" s="40"/>
      <c r="E1101" s="40"/>
      <c r="F1101" s="40"/>
    </row>
    <row r="1102" spans="1:6" ht="15.75">
      <c r="A1102" s="40"/>
      <c r="B1102" s="40"/>
      <c r="C1102" s="40"/>
      <c r="E1102" s="40"/>
      <c r="F1102" s="40"/>
    </row>
    <row r="1103" spans="1:6" ht="15.75">
      <c r="A1103" s="40"/>
      <c r="B1103" s="40"/>
      <c r="C1103" s="40"/>
      <c r="E1103" s="40"/>
      <c r="F1103" s="40"/>
    </row>
    <row r="1104" spans="1:6" ht="15.75">
      <c r="A1104" s="40"/>
      <c r="B1104" s="40"/>
      <c r="C1104" s="40"/>
      <c r="E1104" s="40"/>
      <c r="F1104" s="40"/>
    </row>
    <row r="1105" spans="1:6" ht="15.75">
      <c r="A1105" s="40"/>
      <c r="B1105" s="40"/>
      <c r="C1105" s="40"/>
      <c r="E1105" s="40"/>
      <c r="F1105" s="40"/>
    </row>
    <row r="1106" spans="1:6" ht="15.75">
      <c r="A1106" s="40"/>
      <c r="B1106" s="40"/>
      <c r="C1106" s="40"/>
      <c r="E1106" s="40"/>
      <c r="F1106" s="40"/>
    </row>
    <row r="1107" spans="1:6" ht="15.75">
      <c r="A1107" s="40"/>
      <c r="B1107" s="40"/>
      <c r="C1107" s="40"/>
      <c r="E1107" s="40"/>
      <c r="F1107" s="40"/>
    </row>
    <row r="1108" spans="1:6" ht="15.75">
      <c r="A1108" s="40"/>
      <c r="B1108" s="40"/>
      <c r="C1108" s="40"/>
      <c r="E1108" s="40"/>
      <c r="F1108" s="40"/>
    </row>
    <row r="1109" spans="1:6" ht="15.75">
      <c r="A1109" s="40"/>
      <c r="B1109" s="40"/>
      <c r="C1109" s="40"/>
      <c r="E1109" s="40"/>
      <c r="F1109" s="40"/>
    </row>
    <row r="1110" spans="1:6" ht="15.75">
      <c r="A1110" s="40"/>
      <c r="B1110" s="40"/>
      <c r="C1110" s="40"/>
      <c r="E1110" s="40"/>
      <c r="F1110" s="40"/>
    </row>
    <row r="1111" spans="1:6" ht="15.75">
      <c r="A1111" s="40"/>
      <c r="B1111" s="40"/>
      <c r="C1111" s="40"/>
      <c r="E1111" s="40"/>
      <c r="F1111" s="40"/>
    </row>
    <row r="1112" spans="1:6" ht="15.75">
      <c r="A1112" s="40"/>
      <c r="B1112" s="40"/>
      <c r="C1112" s="40"/>
      <c r="E1112" s="40"/>
      <c r="F1112" s="40"/>
    </row>
    <row r="1113" spans="1:6" ht="15.75">
      <c r="A1113" s="40"/>
      <c r="B1113" s="40"/>
      <c r="C1113" s="40"/>
      <c r="E1113" s="40"/>
      <c r="F1113" s="40"/>
    </row>
    <row r="1114" spans="1:6" ht="15.75">
      <c r="A1114" s="40"/>
      <c r="B1114" s="40"/>
      <c r="C1114" s="40"/>
      <c r="E1114" s="40"/>
      <c r="F1114" s="40"/>
    </row>
    <row r="1115" spans="1:6" ht="15.75">
      <c r="A1115" s="40"/>
      <c r="B1115" s="40"/>
      <c r="C1115" s="40"/>
      <c r="E1115" s="40"/>
      <c r="F1115" s="40"/>
    </row>
    <row r="1116" spans="1:6" ht="15.75">
      <c r="A1116" s="40"/>
      <c r="B1116" s="40"/>
      <c r="C1116" s="40"/>
      <c r="E1116" s="40"/>
      <c r="F1116" s="40"/>
    </row>
    <row r="1117" spans="1:6" ht="15.75">
      <c r="A1117" s="40"/>
      <c r="B1117" s="40"/>
      <c r="C1117" s="40"/>
      <c r="E1117" s="40"/>
      <c r="F1117" s="40"/>
    </row>
    <row r="1118" spans="1:6" ht="15.75">
      <c r="A1118" s="40"/>
      <c r="B1118" s="40"/>
      <c r="C1118" s="40"/>
      <c r="E1118" s="40"/>
      <c r="F1118" s="40"/>
    </row>
    <row r="1119" spans="1:6" ht="15.75">
      <c r="A1119" s="40"/>
      <c r="B1119" s="40"/>
      <c r="C1119" s="40"/>
      <c r="E1119" s="40"/>
      <c r="F1119" s="40"/>
    </row>
    <row r="1120" spans="1:6" ht="15.75">
      <c r="A1120" s="40"/>
      <c r="B1120" s="40"/>
      <c r="C1120" s="40"/>
      <c r="E1120" s="40"/>
      <c r="F1120" s="40"/>
    </row>
    <row r="1121" spans="1:6" ht="15.75">
      <c r="A1121" s="40"/>
      <c r="B1121" s="40"/>
      <c r="C1121" s="40"/>
      <c r="E1121" s="40"/>
      <c r="F1121" s="40"/>
    </row>
    <row r="1122" spans="1:6" ht="15.75">
      <c r="A1122" s="40"/>
      <c r="B1122" s="40"/>
      <c r="C1122" s="40"/>
      <c r="E1122" s="40"/>
      <c r="F1122" s="40"/>
    </row>
    <row r="1123" spans="1:6" ht="15.75">
      <c r="A1123" s="40"/>
      <c r="B1123" s="40"/>
      <c r="C1123" s="40"/>
      <c r="E1123" s="40"/>
      <c r="F1123" s="40"/>
    </row>
    <row r="1124" spans="1:6" ht="15.75">
      <c r="A1124" s="40"/>
      <c r="B1124" s="40"/>
      <c r="C1124" s="40"/>
      <c r="E1124" s="40"/>
      <c r="F1124" s="40"/>
    </row>
    <row r="1125" spans="1:6" ht="15.75">
      <c r="A1125" s="40"/>
      <c r="B1125" s="40"/>
      <c r="C1125" s="40"/>
      <c r="E1125" s="40"/>
      <c r="F1125" s="40"/>
    </row>
    <row r="1126" spans="1:6" ht="15.75">
      <c r="A1126" s="40"/>
      <c r="B1126" s="40"/>
      <c r="C1126" s="40"/>
      <c r="E1126" s="40"/>
      <c r="F1126" s="40"/>
    </row>
    <row r="1127" spans="1:6" ht="15.75">
      <c r="A1127" s="40"/>
      <c r="B1127" s="40"/>
      <c r="C1127" s="40"/>
      <c r="E1127" s="40"/>
      <c r="F1127" s="40"/>
    </row>
    <row r="1128" spans="1:6" ht="15.75">
      <c r="A1128" s="40"/>
      <c r="B1128" s="40"/>
      <c r="C1128" s="40"/>
      <c r="E1128" s="40"/>
      <c r="F1128" s="40"/>
    </row>
    <row r="1129" spans="1:6" ht="15.75">
      <c r="A1129" s="40"/>
      <c r="B1129" s="40"/>
      <c r="C1129" s="40"/>
      <c r="E1129" s="40"/>
      <c r="F1129" s="40"/>
    </row>
    <row r="1130" spans="1:6" ht="15.75">
      <c r="A1130" s="40"/>
      <c r="B1130" s="40"/>
      <c r="C1130" s="40"/>
      <c r="E1130" s="40"/>
      <c r="F1130" s="40"/>
    </row>
    <row r="1131" spans="1:6" ht="15.75">
      <c r="A1131" s="40"/>
      <c r="B1131" s="40"/>
      <c r="C1131" s="40"/>
      <c r="E1131" s="40"/>
      <c r="F1131" s="40"/>
    </row>
    <row r="1132" spans="1:6" ht="15.75">
      <c r="A1132" s="40"/>
      <c r="B1132" s="40"/>
      <c r="C1132" s="40"/>
      <c r="E1132" s="40"/>
      <c r="F1132" s="40"/>
    </row>
    <row r="1133" spans="1:6" ht="15.75">
      <c r="A1133" s="40"/>
      <c r="B1133" s="40"/>
      <c r="C1133" s="40"/>
      <c r="E1133" s="40"/>
      <c r="F1133" s="40"/>
    </row>
    <row r="1134" spans="1:6" ht="15.75">
      <c r="A1134" s="40"/>
      <c r="B1134" s="40"/>
      <c r="C1134" s="40"/>
      <c r="E1134" s="40"/>
      <c r="F1134" s="40"/>
    </row>
    <row r="1135" spans="1:6" ht="15.75">
      <c r="A1135" s="40"/>
      <c r="B1135" s="40"/>
      <c r="C1135" s="40"/>
      <c r="E1135" s="40"/>
      <c r="F1135" s="40"/>
    </row>
    <row r="1136" spans="1:6" ht="15.75">
      <c r="A1136" s="40"/>
      <c r="B1136" s="40"/>
      <c r="C1136" s="40"/>
      <c r="E1136" s="40"/>
      <c r="F1136" s="40"/>
    </row>
    <row r="1137" spans="1:6" ht="15.75">
      <c r="A1137" s="40"/>
      <c r="B1137" s="40"/>
      <c r="C1137" s="40"/>
      <c r="E1137" s="40"/>
      <c r="F1137" s="40"/>
    </row>
    <row r="1138" spans="1:6" ht="15.75">
      <c r="A1138" s="40"/>
      <c r="B1138" s="40"/>
      <c r="C1138" s="40"/>
      <c r="E1138" s="40"/>
      <c r="F1138" s="40"/>
    </row>
    <row r="1139" spans="1:6" ht="15.75">
      <c r="A1139" s="40"/>
      <c r="B1139" s="40"/>
      <c r="C1139" s="40"/>
      <c r="E1139" s="40"/>
      <c r="F1139" s="40"/>
    </row>
    <row r="1140" spans="1:6" ht="15.75">
      <c r="A1140" s="40"/>
      <c r="B1140" s="40"/>
      <c r="C1140" s="40"/>
      <c r="E1140" s="40"/>
      <c r="F1140" s="40"/>
    </row>
    <row r="1141" spans="1:6" ht="15.75">
      <c r="A1141" s="40"/>
      <c r="B1141" s="40"/>
      <c r="C1141" s="40"/>
      <c r="E1141" s="40"/>
      <c r="F1141" s="40"/>
    </row>
    <row r="1142" spans="1:6" ht="15.75">
      <c r="A1142" s="40"/>
      <c r="B1142" s="40"/>
      <c r="C1142" s="40"/>
      <c r="E1142" s="40"/>
      <c r="F1142" s="40"/>
    </row>
    <row r="1143" spans="1:6" ht="15.75">
      <c r="A1143" s="40"/>
      <c r="B1143" s="40"/>
      <c r="C1143" s="40"/>
      <c r="E1143" s="40"/>
      <c r="F1143" s="40"/>
    </row>
    <row r="1144" spans="1:6" ht="15.75">
      <c r="A1144" s="40"/>
      <c r="B1144" s="40"/>
      <c r="C1144" s="40"/>
      <c r="E1144" s="40"/>
      <c r="F1144" s="40"/>
    </row>
    <row r="1145" spans="1:6" ht="15.75">
      <c r="A1145" s="40"/>
      <c r="B1145" s="40"/>
      <c r="C1145" s="40"/>
      <c r="E1145" s="40"/>
      <c r="F1145" s="40"/>
    </row>
    <row r="1146" spans="1:6" ht="15.75">
      <c r="A1146" s="40"/>
      <c r="B1146" s="40"/>
      <c r="C1146" s="40"/>
      <c r="E1146" s="40"/>
      <c r="F1146" s="40"/>
    </row>
    <row r="1147" spans="1:6" ht="15.75">
      <c r="A1147" s="40"/>
      <c r="B1147" s="40"/>
      <c r="C1147" s="40"/>
      <c r="E1147" s="40"/>
      <c r="F1147" s="40"/>
    </row>
    <row r="1148" spans="1:6" ht="15.75">
      <c r="A1148" s="40"/>
      <c r="B1148" s="40"/>
      <c r="C1148" s="40"/>
      <c r="E1148" s="40"/>
      <c r="F1148" s="40"/>
    </row>
    <row r="1149" spans="1:6" ht="15.75">
      <c r="A1149" s="40"/>
      <c r="B1149" s="40"/>
      <c r="C1149" s="40"/>
      <c r="E1149" s="40"/>
      <c r="F1149" s="40"/>
    </row>
    <row r="1150" spans="1:6" ht="15.75">
      <c r="A1150" s="40"/>
      <c r="B1150" s="40"/>
      <c r="C1150" s="40"/>
      <c r="E1150" s="40"/>
      <c r="F1150" s="40"/>
    </row>
    <row r="1151" spans="1:6" ht="15.75">
      <c r="A1151" s="40"/>
      <c r="B1151" s="40"/>
      <c r="C1151" s="40"/>
      <c r="E1151" s="40"/>
      <c r="F1151" s="40"/>
    </row>
    <row r="1152" spans="1:6" ht="15.75">
      <c r="A1152" s="40"/>
      <c r="B1152" s="40"/>
      <c r="C1152" s="40"/>
      <c r="E1152" s="40"/>
      <c r="F1152" s="40"/>
    </row>
    <row r="1153" spans="1:6" ht="15.75">
      <c r="A1153" s="40"/>
      <c r="B1153" s="40"/>
      <c r="C1153" s="40"/>
      <c r="E1153" s="40"/>
      <c r="F1153" s="40"/>
    </row>
    <row r="1154" spans="1:6" ht="15.75">
      <c r="A1154" s="40"/>
      <c r="B1154" s="40"/>
      <c r="C1154" s="40"/>
      <c r="E1154" s="40"/>
      <c r="F1154" s="40"/>
    </row>
    <row r="1155" spans="1:6" ht="15.75">
      <c r="A1155" s="40"/>
      <c r="B1155" s="40"/>
      <c r="C1155" s="40"/>
      <c r="E1155" s="40"/>
      <c r="F1155" s="40"/>
    </row>
    <row r="1156" spans="1:6" ht="15.75">
      <c r="A1156" s="40"/>
      <c r="B1156" s="40"/>
      <c r="C1156" s="40"/>
      <c r="E1156" s="40"/>
      <c r="F1156" s="40"/>
    </row>
    <row r="1157" spans="1:6" ht="15.75">
      <c r="A1157" s="40"/>
      <c r="B1157" s="40"/>
      <c r="C1157" s="40"/>
      <c r="E1157" s="40"/>
      <c r="F1157" s="40"/>
    </row>
    <row r="1158" spans="1:6" ht="15.75">
      <c r="A1158" s="40"/>
      <c r="B1158" s="40"/>
      <c r="C1158" s="40"/>
      <c r="E1158" s="40"/>
      <c r="F1158" s="40"/>
    </row>
    <row r="1159" spans="1:6" ht="15.75">
      <c r="A1159" s="40"/>
      <c r="B1159" s="40"/>
      <c r="C1159" s="40"/>
      <c r="E1159" s="40"/>
      <c r="F1159" s="40"/>
    </row>
    <row r="1160" spans="1:6" ht="15.75">
      <c r="A1160" s="40"/>
      <c r="B1160" s="40"/>
      <c r="C1160" s="40"/>
      <c r="E1160" s="40"/>
      <c r="F1160" s="40"/>
    </row>
    <row r="1161" spans="1:6" ht="15.75">
      <c r="A1161" s="40"/>
      <c r="B1161" s="40"/>
      <c r="C1161" s="40"/>
      <c r="E1161" s="40"/>
      <c r="F1161" s="40"/>
    </row>
    <row r="1162" spans="1:6" ht="15.75">
      <c r="A1162" s="40"/>
      <c r="B1162" s="40"/>
      <c r="C1162" s="40"/>
      <c r="E1162" s="40"/>
      <c r="F1162" s="40"/>
    </row>
    <row r="1163" spans="1:6" ht="15.75">
      <c r="A1163" s="40"/>
      <c r="B1163" s="40"/>
      <c r="C1163" s="40"/>
      <c r="E1163" s="40"/>
      <c r="F1163" s="40"/>
    </row>
    <row r="1164" spans="1:6" ht="15.75">
      <c r="A1164" s="40"/>
      <c r="B1164" s="40"/>
      <c r="C1164" s="40"/>
      <c r="E1164" s="40"/>
      <c r="F1164" s="40"/>
    </row>
    <row r="1165" spans="1:6" ht="15.75">
      <c r="A1165" s="40"/>
      <c r="B1165" s="40"/>
      <c r="C1165" s="40"/>
      <c r="E1165" s="40"/>
      <c r="F1165" s="40"/>
    </row>
    <row r="1166" spans="1:6" ht="15.75">
      <c r="A1166" s="40"/>
      <c r="B1166" s="40"/>
      <c r="C1166" s="40"/>
      <c r="E1166" s="40"/>
      <c r="F1166" s="40"/>
    </row>
    <row r="1167" spans="1:6" ht="15.75">
      <c r="A1167" s="40"/>
      <c r="B1167" s="40"/>
      <c r="C1167" s="40"/>
      <c r="E1167" s="40"/>
      <c r="F1167" s="40"/>
    </row>
    <row r="1168" spans="1:6" ht="15.75">
      <c r="A1168" s="40"/>
      <c r="B1168" s="40"/>
      <c r="C1168" s="40"/>
      <c r="E1168" s="40"/>
      <c r="F1168" s="40"/>
    </row>
    <row r="1169" spans="1:6" ht="15.75">
      <c r="A1169" s="40"/>
      <c r="B1169" s="40"/>
      <c r="C1169" s="40"/>
      <c r="E1169" s="40"/>
      <c r="F1169" s="40"/>
    </row>
    <row r="1170" spans="1:6" ht="15.75">
      <c r="A1170" s="40"/>
      <c r="B1170" s="40"/>
      <c r="C1170" s="40"/>
      <c r="E1170" s="40"/>
      <c r="F1170" s="40"/>
    </row>
    <row r="1171" spans="1:6" ht="15.75">
      <c r="A1171" s="40"/>
      <c r="B1171" s="40"/>
      <c r="C1171" s="40"/>
      <c r="E1171" s="40"/>
      <c r="F1171" s="40"/>
    </row>
    <row r="1172" spans="1:6" ht="15.75">
      <c r="A1172" s="40"/>
      <c r="B1172" s="40"/>
      <c r="C1172" s="40"/>
      <c r="E1172" s="40"/>
      <c r="F1172" s="40"/>
    </row>
    <row r="1173" spans="1:6" ht="15.75">
      <c r="A1173" s="40"/>
      <c r="B1173" s="40"/>
      <c r="C1173" s="40"/>
      <c r="E1173" s="40"/>
      <c r="F1173" s="40"/>
    </row>
    <row r="1174" spans="1:6" ht="15.75">
      <c r="A1174" s="40"/>
      <c r="B1174" s="40"/>
      <c r="C1174" s="40"/>
      <c r="E1174" s="40"/>
      <c r="F1174" s="40"/>
    </row>
    <row r="1175" spans="1:6" ht="15.75">
      <c r="A1175" s="40"/>
      <c r="B1175" s="40"/>
      <c r="C1175" s="40"/>
      <c r="E1175" s="40"/>
      <c r="F1175" s="40"/>
    </row>
    <row r="1176" spans="1:6" ht="15.75">
      <c r="A1176" s="40"/>
      <c r="B1176" s="40"/>
      <c r="C1176" s="40"/>
      <c r="E1176" s="40"/>
      <c r="F1176" s="40"/>
    </row>
    <row r="1177" spans="1:6" ht="15.75">
      <c r="A1177" s="40"/>
      <c r="B1177" s="40"/>
      <c r="C1177" s="40"/>
      <c r="E1177" s="40"/>
      <c r="F1177" s="40"/>
    </row>
    <row r="1178" spans="1:6" ht="15.75">
      <c r="A1178" s="40"/>
      <c r="B1178" s="40"/>
      <c r="C1178" s="40"/>
      <c r="E1178" s="40"/>
      <c r="F1178" s="40"/>
    </row>
    <row r="1179" spans="1:6" ht="15.75">
      <c r="A1179" s="40"/>
      <c r="B1179" s="40"/>
      <c r="C1179" s="40"/>
      <c r="E1179" s="40"/>
      <c r="F1179" s="40"/>
    </row>
    <row r="1180" spans="1:6" ht="15.75">
      <c r="A1180" s="40"/>
      <c r="B1180" s="40"/>
      <c r="C1180" s="40"/>
      <c r="E1180" s="40"/>
      <c r="F1180" s="40"/>
    </row>
    <row r="1181" spans="1:6" ht="15.75">
      <c r="A1181" s="40"/>
      <c r="B1181" s="40"/>
      <c r="C1181" s="40"/>
      <c r="E1181" s="40"/>
      <c r="F1181" s="40"/>
    </row>
    <row r="1182" spans="1:6" ht="15.75">
      <c r="A1182" s="40"/>
      <c r="B1182" s="40"/>
      <c r="C1182" s="40"/>
      <c r="E1182" s="40"/>
      <c r="F1182" s="40"/>
    </row>
    <row r="1183" spans="1:6" ht="15.75">
      <c r="A1183" s="40"/>
      <c r="B1183" s="40"/>
      <c r="C1183" s="40"/>
      <c r="E1183" s="40"/>
      <c r="F1183" s="40"/>
    </row>
    <row r="1184" spans="1:6" ht="15.75">
      <c r="A1184" s="40"/>
      <c r="B1184" s="40"/>
      <c r="C1184" s="40"/>
      <c r="E1184" s="40"/>
      <c r="F1184" s="40"/>
    </row>
    <row r="1185" spans="1:6" ht="15.75">
      <c r="A1185" s="40"/>
      <c r="B1185" s="40"/>
      <c r="C1185" s="40"/>
      <c r="E1185" s="40"/>
      <c r="F1185" s="40"/>
    </row>
    <row r="1186" spans="1:6" ht="15.75">
      <c r="A1186" s="40"/>
      <c r="B1186" s="40"/>
      <c r="C1186" s="40"/>
      <c r="E1186" s="40"/>
      <c r="F1186" s="40"/>
    </row>
    <row r="1187" spans="1:6" ht="15.75">
      <c r="A1187" s="40"/>
      <c r="B1187" s="40"/>
      <c r="C1187" s="40"/>
      <c r="E1187" s="40"/>
      <c r="F1187" s="40"/>
    </row>
    <row r="1188" spans="1:6" ht="15.75">
      <c r="A1188" s="40"/>
      <c r="B1188" s="40"/>
      <c r="C1188" s="40"/>
      <c r="E1188" s="40"/>
      <c r="F1188" s="40"/>
    </row>
    <row r="1189" spans="1:6" ht="15.75">
      <c r="A1189" s="40"/>
      <c r="B1189" s="40"/>
      <c r="C1189" s="40"/>
      <c r="E1189" s="40"/>
      <c r="F1189" s="40"/>
    </row>
    <row r="1190" spans="1:6" ht="15.75">
      <c r="A1190" s="40"/>
      <c r="B1190" s="40"/>
      <c r="C1190" s="40"/>
      <c r="E1190" s="40"/>
      <c r="F1190" s="40"/>
    </row>
    <row r="1191" spans="1:6" ht="15.75">
      <c r="A1191" s="40"/>
      <c r="B1191" s="40"/>
      <c r="C1191" s="40"/>
      <c r="E1191" s="40"/>
      <c r="F1191" s="40"/>
    </row>
    <row r="1192" spans="1:6" ht="15.75">
      <c r="A1192" s="40"/>
      <c r="B1192" s="40"/>
      <c r="C1192" s="40"/>
      <c r="E1192" s="40"/>
      <c r="F1192" s="40"/>
    </row>
    <row r="1193" spans="1:6" ht="15.75">
      <c r="A1193" s="40"/>
      <c r="B1193" s="40"/>
      <c r="C1193" s="40"/>
      <c r="E1193" s="40"/>
      <c r="F1193" s="40"/>
    </row>
    <row r="1194" spans="1:6" ht="15.75">
      <c r="A1194" s="40"/>
      <c r="B1194" s="40"/>
      <c r="C1194" s="40"/>
      <c r="E1194" s="40"/>
      <c r="F1194" s="40"/>
    </row>
    <row r="1195" spans="1:6" ht="15.75">
      <c r="A1195" s="40"/>
      <c r="B1195" s="40"/>
      <c r="C1195" s="40"/>
      <c r="E1195" s="40"/>
      <c r="F1195" s="40"/>
    </row>
    <row r="1196" spans="1:6" ht="15.75">
      <c r="A1196" s="40"/>
      <c r="B1196" s="40"/>
      <c r="C1196" s="40"/>
      <c r="E1196" s="40"/>
      <c r="F1196" s="40"/>
    </row>
    <row r="1197" spans="1:6" ht="15.75">
      <c r="A1197" s="40"/>
      <c r="B1197" s="40"/>
      <c r="C1197" s="40"/>
      <c r="E1197" s="40"/>
      <c r="F1197" s="40"/>
    </row>
    <row r="1198" spans="1:6" ht="15.75">
      <c r="A1198" s="40"/>
      <c r="B1198" s="40"/>
      <c r="C1198" s="40"/>
      <c r="E1198" s="40"/>
      <c r="F1198" s="40"/>
    </row>
    <row r="1199" spans="1:6" ht="15.75">
      <c r="A1199" s="40"/>
      <c r="B1199" s="40"/>
      <c r="C1199" s="40"/>
      <c r="E1199" s="40"/>
      <c r="F1199" s="40"/>
    </row>
    <row r="1200" spans="1:6" ht="15.75">
      <c r="A1200" s="40"/>
      <c r="B1200" s="40"/>
      <c r="C1200" s="40"/>
      <c r="E1200" s="40"/>
      <c r="F1200" s="40"/>
    </row>
    <row r="1201" spans="1:6" ht="15.75">
      <c r="A1201" s="40"/>
      <c r="B1201" s="40"/>
      <c r="C1201" s="40"/>
      <c r="E1201" s="40"/>
      <c r="F1201" s="40"/>
    </row>
    <row r="1202" spans="1:6" ht="15.75">
      <c r="A1202" s="40"/>
      <c r="B1202" s="40"/>
      <c r="C1202" s="40"/>
      <c r="E1202" s="40"/>
      <c r="F1202" s="40"/>
    </row>
    <row r="1203" spans="1:6" ht="15.75">
      <c r="A1203" s="40"/>
      <c r="B1203" s="40"/>
      <c r="C1203" s="40"/>
      <c r="E1203" s="40"/>
      <c r="F1203" s="40"/>
    </row>
    <row r="1204" spans="1:6" ht="15.75">
      <c r="A1204" s="40"/>
      <c r="B1204" s="40"/>
      <c r="C1204" s="40"/>
      <c r="E1204" s="40"/>
      <c r="F1204" s="40"/>
    </row>
    <row r="1205" spans="1:6" ht="15.75">
      <c r="A1205" s="40"/>
      <c r="B1205" s="40"/>
      <c r="C1205" s="40"/>
      <c r="E1205" s="40"/>
      <c r="F1205" s="40"/>
    </row>
    <row r="1206" spans="1:6" ht="15.75">
      <c r="A1206" s="40"/>
      <c r="B1206" s="40"/>
      <c r="C1206" s="40"/>
      <c r="E1206" s="40"/>
      <c r="F1206" s="40"/>
    </row>
    <row r="1207" spans="1:6" ht="15.75">
      <c r="A1207" s="40"/>
      <c r="B1207" s="40"/>
      <c r="C1207" s="40"/>
      <c r="E1207" s="40"/>
      <c r="F1207" s="40"/>
    </row>
    <row r="1208" spans="1:6" ht="15.75">
      <c r="A1208" s="40"/>
      <c r="B1208" s="40"/>
      <c r="C1208" s="40"/>
      <c r="E1208" s="40"/>
      <c r="F1208" s="40"/>
    </row>
    <row r="1209" spans="1:6" ht="15.75">
      <c r="A1209" s="40"/>
      <c r="B1209" s="40"/>
      <c r="C1209" s="40"/>
      <c r="E1209" s="40"/>
      <c r="F1209" s="40"/>
    </row>
    <row r="1210" spans="1:6" ht="15.75">
      <c r="A1210" s="40"/>
      <c r="B1210" s="40"/>
      <c r="C1210" s="40"/>
      <c r="E1210" s="40"/>
      <c r="F1210" s="40"/>
    </row>
    <row r="1211" spans="1:6" ht="15.75">
      <c r="A1211" s="40"/>
      <c r="B1211" s="40"/>
      <c r="C1211" s="40"/>
      <c r="E1211" s="40"/>
      <c r="F1211" s="40"/>
    </row>
    <row r="1212" spans="1:6" ht="15.75">
      <c r="A1212" s="40"/>
      <c r="B1212" s="40"/>
      <c r="C1212" s="40"/>
      <c r="E1212" s="40"/>
      <c r="F1212" s="40"/>
    </row>
    <row r="1213" spans="1:6" ht="15.75">
      <c r="A1213" s="40"/>
      <c r="B1213" s="40"/>
      <c r="C1213" s="40"/>
      <c r="E1213" s="40"/>
      <c r="F1213" s="40"/>
    </row>
    <row r="1214" spans="1:6" ht="15.75">
      <c r="A1214" s="40"/>
      <c r="B1214" s="40"/>
      <c r="C1214" s="40"/>
      <c r="E1214" s="40"/>
      <c r="F1214" s="40"/>
    </row>
    <row r="1215" spans="1:6" ht="15.75">
      <c r="A1215" s="40"/>
      <c r="B1215" s="40"/>
      <c r="C1215" s="40"/>
      <c r="E1215" s="40"/>
      <c r="F1215" s="40"/>
    </row>
    <row r="1216" spans="1:6" ht="15.75">
      <c r="A1216" s="40"/>
      <c r="B1216" s="40"/>
      <c r="C1216" s="40"/>
      <c r="E1216" s="40"/>
      <c r="F1216" s="40"/>
    </row>
    <row r="1217" spans="1:6" ht="15.75">
      <c r="A1217" s="40"/>
      <c r="B1217" s="40"/>
      <c r="C1217" s="40"/>
      <c r="E1217" s="40"/>
      <c r="F1217" s="40"/>
    </row>
    <row r="1218" spans="1:6" ht="15.75">
      <c r="A1218" s="40"/>
      <c r="B1218" s="40"/>
      <c r="C1218" s="40"/>
      <c r="E1218" s="40"/>
      <c r="F1218" s="40"/>
    </row>
    <row r="1219" spans="1:6" ht="15.75">
      <c r="A1219" s="40"/>
      <c r="B1219" s="40"/>
      <c r="C1219" s="40"/>
      <c r="E1219" s="40"/>
      <c r="F1219" s="40"/>
    </row>
    <row r="1220" spans="1:6" ht="15.75">
      <c r="A1220" s="40"/>
      <c r="B1220" s="40"/>
      <c r="C1220" s="40"/>
      <c r="E1220" s="40"/>
      <c r="F1220" s="40"/>
    </row>
    <row r="1221" spans="1:6" ht="15.75">
      <c r="A1221" s="40"/>
      <c r="B1221" s="40"/>
      <c r="C1221" s="40"/>
      <c r="E1221" s="40"/>
      <c r="F1221" s="40"/>
    </row>
    <row r="1222" spans="1:6" ht="15.75">
      <c r="A1222" s="40"/>
      <c r="B1222" s="40"/>
      <c r="C1222" s="40"/>
      <c r="E1222" s="40"/>
      <c r="F1222" s="40"/>
    </row>
    <row r="1223" spans="1:6" ht="15.75">
      <c r="A1223" s="40"/>
      <c r="B1223" s="40"/>
      <c r="C1223" s="40"/>
      <c r="E1223" s="40"/>
      <c r="F1223" s="40"/>
    </row>
    <row r="1224" spans="1:6" ht="15.75">
      <c r="A1224" s="40"/>
      <c r="B1224" s="40"/>
      <c r="C1224" s="40"/>
      <c r="E1224" s="40"/>
      <c r="F1224" s="40"/>
    </row>
    <row r="1225" spans="1:6" ht="15.75">
      <c r="A1225" s="40"/>
      <c r="B1225" s="40"/>
      <c r="C1225" s="40"/>
      <c r="E1225" s="40"/>
      <c r="F1225" s="40"/>
    </row>
    <row r="1226" spans="1:6" ht="15.75">
      <c r="A1226" s="40"/>
      <c r="B1226" s="40"/>
      <c r="C1226" s="40"/>
      <c r="E1226" s="40"/>
      <c r="F1226" s="40"/>
    </row>
    <row r="1227" spans="1:6" ht="15.75">
      <c r="A1227" s="40"/>
      <c r="B1227" s="40"/>
      <c r="C1227" s="40"/>
      <c r="E1227" s="40"/>
      <c r="F1227" s="40"/>
    </row>
    <row r="1228" spans="1:6" ht="15.75">
      <c r="A1228" s="40"/>
      <c r="B1228" s="40"/>
      <c r="C1228" s="40"/>
      <c r="E1228" s="40"/>
      <c r="F1228" s="40"/>
    </row>
    <row r="1229" spans="1:6" ht="15.75">
      <c r="A1229" s="40"/>
      <c r="B1229" s="40"/>
      <c r="C1229" s="40"/>
      <c r="E1229" s="40"/>
      <c r="F1229" s="40"/>
    </row>
    <row r="1230" spans="1:6" ht="15.75">
      <c r="A1230" s="40"/>
      <c r="B1230" s="40"/>
      <c r="C1230" s="40"/>
      <c r="E1230" s="40"/>
      <c r="F1230" s="40"/>
    </row>
    <row r="1231" spans="1:6" ht="15.75">
      <c r="A1231" s="40"/>
      <c r="B1231" s="40"/>
      <c r="C1231" s="40"/>
      <c r="E1231" s="40"/>
      <c r="F1231" s="40"/>
    </row>
    <row r="1232" spans="1:6" ht="15.75">
      <c r="A1232" s="40"/>
      <c r="B1232" s="40"/>
      <c r="C1232" s="40"/>
      <c r="E1232" s="40"/>
      <c r="F1232" s="40"/>
    </row>
    <row r="1233" spans="1:6" ht="15.75">
      <c r="A1233" s="40"/>
      <c r="B1233" s="40"/>
      <c r="C1233" s="40"/>
      <c r="E1233" s="40"/>
      <c r="F1233" s="40"/>
    </row>
    <row r="1234" spans="1:6" ht="15.75">
      <c r="A1234" s="40"/>
      <c r="B1234" s="40"/>
      <c r="C1234" s="40"/>
      <c r="E1234" s="40"/>
      <c r="F1234" s="40"/>
    </row>
    <row r="1235" spans="1:6" ht="15.75">
      <c r="A1235" s="40"/>
      <c r="B1235" s="40"/>
      <c r="C1235" s="40"/>
      <c r="E1235" s="40"/>
      <c r="F1235" s="40"/>
    </row>
    <row r="1236" spans="1:6" ht="15.75">
      <c r="A1236" s="40"/>
      <c r="B1236" s="40"/>
      <c r="C1236" s="40"/>
      <c r="E1236" s="40"/>
      <c r="F1236" s="40"/>
    </row>
    <row r="1237" spans="1:6" ht="15.75">
      <c r="A1237" s="40"/>
      <c r="B1237" s="40"/>
      <c r="C1237" s="40"/>
      <c r="E1237" s="40"/>
      <c r="F1237" s="40"/>
    </row>
    <row r="1238" spans="1:6" ht="15.75">
      <c r="A1238" s="40"/>
      <c r="B1238" s="40"/>
      <c r="C1238" s="40"/>
      <c r="E1238" s="40"/>
      <c r="F1238" s="40"/>
    </row>
    <row r="1239" spans="1:6" ht="15.75">
      <c r="A1239" s="40"/>
      <c r="B1239" s="40"/>
      <c r="C1239" s="40"/>
      <c r="E1239" s="40"/>
      <c r="F1239" s="40"/>
    </row>
    <row r="1240" spans="1:6" ht="15.75">
      <c r="A1240" s="40"/>
      <c r="B1240" s="40"/>
      <c r="C1240" s="40"/>
      <c r="E1240" s="40"/>
      <c r="F1240" s="40"/>
    </row>
    <row r="1241" spans="1:6" ht="15.75">
      <c r="A1241" s="40"/>
      <c r="B1241" s="40"/>
      <c r="C1241" s="40"/>
      <c r="E1241" s="40"/>
      <c r="F1241" s="40"/>
    </row>
    <row r="1242" spans="1:6" ht="15.75">
      <c r="A1242" s="40"/>
      <c r="B1242" s="40"/>
      <c r="C1242" s="40"/>
      <c r="E1242" s="40"/>
      <c r="F1242" s="40"/>
    </row>
    <row r="1243" spans="1:6" ht="15.75">
      <c r="A1243" s="40"/>
      <c r="B1243" s="40"/>
      <c r="C1243" s="40"/>
      <c r="E1243" s="40"/>
      <c r="F1243" s="40"/>
    </row>
    <row r="1244" spans="1:6" ht="15.75">
      <c r="A1244" s="40"/>
      <c r="B1244" s="40"/>
      <c r="C1244" s="40"/>
      <c r="E1244" s="40"/>
      <c r="F1244" s="40"/>
    </row>
    <row r="1245" spans="1:6" ht="15.75">
      <c r="A1245" s="40"/>
      <c r="B1245" s="40"/>
      <c r="C1245" s="40"/>
      <c r="E1245" s="40"/>
      <c r="F1245" s="40"/>
    </row>
    <row r="1246" spans="1:6" ht="15.75">
      <c r="A1246" s="40"/>
      <c r="B1246" s="40"/>
      <c r="C1246" s="40"/>
      <c r="E1246" s="40"/>
      <c r="F1246" s="40"/>
    </row>
    <row r="1247" spans="1:6" ht="15.75">
      <c r="A1247" s="40"/>
      <c r="B1247" s="40"/>
      <c r="C1247" s="40"/>
      <c r="E1247" s="40"/>
      <c r="F1247" s="40"/>
    </row>
    <row r="1248" spans="1:6" ht="15.75">
      <c r="A1248" s="40"/>
      <c r="B1248" s="40"/>
      <c r="C1248" s="40"/>
      <c r="E1248" s="40"/>
      <c r="F1248" s="40"/>
    </row>
    <row r="1249" spans="1:6" ht="15.75">
      <c r="A1249" s="40"/>
      <c r="B1249" s="40"/>
      <c r="C1249" s="40"/>
      <c r="E1249" s="40"/>
      <c r="F1249" s="40"/>
    </row>
    <row r="1250" spans="1:6" ht="15.75">
      <c r="A1250" s="40"/>
      <c r="B1250" s="40"/>
      <c r="C1250" s="40"/>
      <c r="E1250" s="40"/>
      <c r="F1250" s="40"/>
    </row>
    <row r="1251" spans="1:6" ht="15.75">
      <c r="A1251" s="40"/>
      <c r="B1251" s="40"/>
      <c r="C1251" s="40"/>
      <c r="E1251" s="40"/>
      <c r="F1251" s="40"/>
    </row>
    <row r="1252" spans="1:6" ht="15.75">
      <c r="A1252" s="40"/>
      <c r="B1252" s="40"/>
      <c r="C1252" s="40"/>
      <c r="E1252" s="40"/>
      <c r="F1252" s="40"/>
    </row>
    <row r="1253" spans="1:6" ht="15.75">
      <c r="A1253" s="40"/>
      <c r="B1253" s="40"/>
      <c r="C1253" s="40"/>
      <c r="E1253" s="40"/>
      <c r="F1253" s="40"/>
    </row>
    <row r="1254" spans="1:6" ht="15.75">
      <c r="A1254" s="40"/>
      <c r="B1254" s="40"/>
      <c r="C1254" s="40"/>
      <c r="E1254" s="40"/>
      <c r="F1254" s="40"/>
    </row>
    <row r="1255" spans="1:6" ht="15.75">
      <c r="A1255" s="40"/>
      <c r="B1255" s="40"/>
      <c r="C1255" s="40"/>
      <c r="E1255" s="40"/>
      <c r="F1255" s="40"/>
    </row>
    <row r="1256" spans="1:6" ht="15.75">
      <c r="A1256" s="40"/>
      <c r="B1256" s="40"/>
      <c r="C1256" s="40"/>
      <c r="E1256" s="40"/>
      <c r="F1256" s="40"/>
    </row>
    <row r="1257" spans="1:6" ht="15.75">
      <c r="A1257" s="40"/>
      <c r="B1257" s="40"/>
      <c r="C1257" s="40"/>
      <c r="E1257" s="40"/>
      <c r="F1257" s="40"/>
    </row>
    <row r="1258" spans="1:6" ht="15.75">
      <c r="A1258" s="40"/>
      <c r="B1258" s="40"/>
      <c r="C1258" s="40"/>
      <c r="E1258" s="40"/>
      <c r="F1258" s="40"/>
    </row>
    <row r="1259" spans="1:6" ht="15.75">
      <c r="A1259" s="40"/>
      <c r="B1259" s="40"/>
      <c r="C1259" s="40"/>
      <c r="E1259" s="40"/>
      <c r="F1259" s="40"/>
    </row>
    <row r="1260" spans="1:6" ht="15.75">
      <c r="A1260" s="40"/>
      <c r="B1260" s="40"/>
      <c r="C1260" s="40"/>
      <c r="E1260" s="40"/>
      <c r="F1260" s="40"/>
    </row>
    <row r="1261" spans="1:6" ht="15.75">
      <c r="A1261" s="40"/>
      <c r="B1261" s="40"/>
      <c r="C1261" s="40"/>
      <c r="E1261" s="40"/>
      <c r="F1261" s="40"/>
    </row>
    <row r="1262" spans="1:6" ht="15.75">
      <c r="A1262" s="40"/>
      <c r="B1262" s="40"/>
      <c r="C1262" s="40"/>
      <c r="E1262" s="40"/>
      <c r="F1262" s="40"/>
    </row>
    <row r="1263" spans="1:6" ht="15.75">
      <c r="A1263" s="40"/>
      <c r="B1263" s="40"/>
      <c r="C1263" s="40"/>
      <c r="E1263" s="40"/>
      <c r="F1263" s="40"/>
    </row>
    <row r="1264" spans="1:6" ht="15.75">
      <c r="A1264" s="40"/>
      <c r="B1264" s="40"/>
      <c r="C1264" s="40"/>
      <c r="E1264" s="40"/>
      <c r="F1264" s="40"/>
    </row>
    <row r="1265" spans="1:6" ht="15.75">
      <c r="A1265" s="40"/>
      <c r="B1265" s="40"/>
      <c r="C1265" s="40"/>
      <c r="E1265" s="40"/>
      <c r="F1265" s="40"/>
    </row>
    <row r="1266" spans="1:6" ht="15.75">
      <c r="A1266" s="40"/>
      <c r="B1266" s="40"/>
      <c r="C1266" s="40"/>
      <c r="E1266" s="40"/>
      <c r="F1266" s="40"/>
    </row>
    <row r="1267" spans="1:6" ht="15.75">
      <c r="A1267" s="40"/>
      <c r="B1267" s="40"/>
      <c r="C1267" s="40"/>
      <c r="E1267" s="40"/>
      <c r="F1267" s="40"/>
    </row>
    <row r="1268" spans="1:6" ht="15.75">
      <c r="A1268" s="40"/>
      <c r="B1268" s="40"/>
      <c r="C1268" s="40"/>
      <c r="E1268" s="40"/>
      <c r="F1268" s="40"/>
    </row>
    <row r="1269" spans="1:6" ht="15.75">
      <c r="A1269" s="40"/>
      <c r="B1269" s="40"/>
      <c r="C1269" s="40"/>
      <c r="E1269" s="40"/>
      <c r="F1269" s="40"/>
    </row>
    <row r="1270" spans="1:6" ht="15.75">
      <c r="A1270" s="40"/>
      <c r="B1270" s="40"/>
      <c r="C1270" s="40"/>
      <c r="E1270" s="40"/>
      <c r="F1270" s="40"/>
    </row>
    <row r="1271" spans="1:6" ht="15.75">
      <c r="A1271" s="40"/>
      <c r="B1271" s="40"/>
      <c r="C1271" s="40"/>
      <c r="E1271" s="40"/>
      <c r="F1271" s="40"/>
    </row>
    <row r="1272" spans="1:6" ht="15.75">
      <c r="A1272" s="40"/>
      <c r="B1272" s="40"/>
      <c r="C1272" s="40"/>
      <c r="E1272" s="40"/>
      <c r="F1272" s="40"/>
    </row>
    <row r="1273" spans="1:6" ht="15.75">
      <c r="A1273" s="40"/>
      <c r="B1273" s="40"/>
      <c r="C1273" s="40"/>
      <c r="E1273" s="40"/>
      <c r="F1273" s="40"/>
    </row>
    <row r="1274" spans="1:6" ht="15.75">
      <c r="A1274" s="40"/>
      <c r="B1274" s="40"/>
      <c r="C1274" s="40"/>
      <c r="E1274" s="40"/>
      <c r="F1274" s="40"/>
    </row>
    <row r="1275" spans="1:6" ht="15.75">
      <c r="A1275" s="40"/>
      <c r="B1275" s="40"/>
      <c r="C1275" s="40"/>
      <c r="E1275" s="40"/>
      <c r="F1275" s="40"/>
    </row>
    <row r="1276" spans="1:6" ht="15.75">
      <c r="A1276" s="40"/>
      <c r="B1276" s="40"/>
      <c r="C1276" s="40"/>
      <c r="E1276" s="40"/>
      <c r="F1276" s="40"/>
    </row>
    <row r="1277" spans="1:6" ht="15.75">
      <c r="A1277" s="40"/>
      <c r="B1277" s="40"/>
      <c r="C1277" s="40"/>
      <c r="E1277" s="40"/>
      <c r="F1277" s="40"/>
    </row>
    <row r="1278" spans="1:6" ht="15.75">
      <c r="A1278" s="40"/>
      <c r="B1278" s="40"/>
      <c r="C1278" s="40"/>
      <c r="E1278" s="40"/>
      <c r="F1278" s="40"/>
    </row>
    <row r="1279" spans="1:6" ht="15.75">
      <c r="A1279" s="40"/>
      <c r="B1279" s="40"/>
      <c r="C1279" s="40"/>
      <c r="E1279" s="40"/>
      <c r="F1279" s="40"/>
    </row>
    <row r="1280" spans="1:6" ht="15.75">
      <c r="A1280" s="40"/>
      <c r="B1280" s="40"/>
      <c r="C1280" s="40"/>
      <c r="E1280" s="40"/>
      <c r="F1280" s="40"/>
    </row>
    <row r="1281" spans="1:6" ht="15.75">
      <c r="A1281" s="40"/>
      <c r="B1281" s="40"/>
      <c r="C1281" s="40"/>
      <c r="E1281" s="40"/>
      <c r="F1281" s="40"/>
    </row>
    <row r="1282" spans="1:6" ht="15.75">
      <c r="A1282" s="40"/>
      <c r="B1282" s="40"/>
      <c r="C1282" s="40"/>
      <c r="E1282" s="40"/>
      <c r="F1282" s="40"/>
    </row>
    <row r="1283" spans="1:6" ht="15.75">
      <c r="A1283" s="40"/>
      <c r="B1283" s="40"/>
      <c r="C1283" s="40"/>
      <c r="E1283" s="40"/>
      <c r="F1283" s="40"/>
    </row>
    <row r="1284" spans="1:6" ht="15.75">
      <c r="A1284" s="40"/>
      <c r="B1284" s="40"/>
      <c r="C1284" s="40"/>
      <c r="E1284" s="40"/>
      <c r="F1284" s="40"/>
    </row>
    <row r="1285" spans="1:6" ht="15.75">
      <c r="A1285" s="40"/>
      <c r="B1285" s="40"/>
      <c r="C1285" s="40"/>
      <c r="E1285" s="40"/>
      <c r="F1285" s="40"/>
    </row>
    <row r="1286" spans="1:6" ht="15.75">
      <c r="A1286" s="40"/>
      <c r="B1286" s="40"/>
      <c r="C1286" s="40"/>
      <c r="E1286" s="40"/>
      <c r="F1286" s="40"/>
    </row>
    <row r="1287" spans="1:6" ht="15.75">
      <c r="A1287" s="40"/>
      <c r="B1287" s="40"/>
      <c r="C1287" s="40"/>
      <c r="E1287" s="40"/>
      <c r="F1287" s="40"/>
    </row>
    <row r="1288" spans="1:6" ht="15.75">
      <c r="A1288" s="40"/>
      <c r="B1288" s="40"/>
      <c r="C1288" s="40"/>
      <c r="E1288" s="40"/>
      <c r="F1288" s="40"/>
    </row>
    <row r="1289" spans="1:6" ht="15.75">
      <c r="A1289" s="40"/>
      <c r="B1289" s="40"/>
      <c r="C1289" s="40"/>
      <c r="E1289" s="40"/>
      <c r="F1289" s="40"/>
    </row>
    <row r="1290" spans="1:6" ht="15.75">
      <c r="A1290" s="40"/>
      <c r="B1290" s="40"/>
      <c r="C1290" s="40"/>
      <c r="E1290" s="40"/>
      <c r="F1290" s="40"/>
    </row>
    <row r="1291" spans="1:6" ht="15.75">
      <c r="A1291" s="40"/>
      <c r="B1291" s="40"/>
      <c r="C1291" s="40"/>
      <c r="E1291" s="40"/>
      <c r="F1291" s="40"/>
    </row>
    <row r="1292" spans="1:6" ht="15.75">
      <c r="A1292" s="40"/>
      <c r="B1292" s="40"/>
      <c r="C1292" s="40"/>
      <c r="E1292" s="40"/>
      <c r="F1292" s="40"/>
    </row>
    <row r="1293" spans="1:6" ht="15.75">
      <c r="A1293" s="40"/>
      <c r="B1293" s="40"/>
      <c r="C1293" s="40"/>
      <c r="E1293" s="40"/>
      <c r="F1293" s="40"/>
    </row>
    <row r="1294" spans="1:6" ht="15.75">
      <c r="A1294" s="40"/>
      <c r="B1294" s="40"/>
      <c r="C1294" s="40"/>
      <c r="E1294" s="40"/>
      <c r="F1294" s="40"/>
    </row>
    <row r="1295" spans="1:6" ht="15.75">
      <c r="A1295" s="40"/>
      <c r="B1295" s="40"/>
      <c r="C1295" s="40"/>
      <c r="E1295" s="40"/>
      <c r="F1295" s="40"/>
    </row>
    <row r="1296" spans="1:6" ht="15.75">
      <c r="A1296" s="40"/>
      <c r="B1296" s="40"/>
      <c r="C1296" s="40"/>
      <c r="E1296" s="40"/>
      <c r="F1296" s="40"/>
    </row>
    <row r="1297" spans="1:6" ht="15.75">
      <c r="A1297" s="40"/>
      <c r="B1297" s="40"/>
      <c r="C1297" s="40"/>
      <c r="E1297" s="40"/>
      <c r="F1297" s="40"/>
    </row>
    <row r="1298" spans="1:6" ht="15.75">
      <c r="A1298" s="40"/>
      <c r="B1298" s="40"/>
      <c r="C1298" s="40"/>
      <c r="E1298" s="40"/>
      <c r="F1298" s="40"/>
    </row>
    <row r="1299" spans="1:6" ht="15.75">
      <c r="A1299" s="40"/>
      <c r="B1299" s="40"/>
      <c r="C1299" s="40"/>
      <c r="E1299" s="40"/>
      <c r="F1299" s="40"/>
    </row>
    <row r="1300" spans="1:6" ht="15.75">
      <c r="A1300" s="40"/>
      <c r="B1300" s="40"/>
      <c r="C1300" s="40"/>
      <c r="E1300" s="40"/>
      <c r="F1300" s="40"/>
    </row>
    <row r="1301" spans="1:6" ht="15.75">
      <c r="A1301" s="40"/>
      <c r="B1301" s="40"/>
      <c r="C1301" s="40"/>
      <c r="E1301" s="40"/>
      <c r="F1301" s="40"/>
    </row>
    <row r="1302" spans="1:6" ht="15.75">
      <c r="A1302" s="40"/>
      <c r="B1302" s="40"/>
      <c r="C1302" s="40"/>
      <c r="E1302" s="40"/>
      <c r="F1302" s="40"/>
    </row>
    <row r="1303" spans="1:6" ht="15.75">
      <c r="A1303" s="40"/>
      <c r="B1303" s="40"/>
      <c r="C1303" s="40"/>
      <c r="E1303" s="40"/>
      <c r="F1303" s="40"/>
    </row>
    <row r="1304" spans="1:6" ht="15.75">
      <c r="A1304" s="40"/>
      <c r="B1304" s="40"/>
      <c r="C1304" s="40"/>
      <c r="E1304" s="40"/>
      <c r="F1304" s="40"/>
    </row>
    <row r="1305" spans="1:6" ht="15.75">
      <c r="A1305" s="40"/>
      <c r="B1305" s="40"/>
      <c r="C1305" s="40"/>
      <c r="E1305" s="40"/>
      <c r="F1305" s="40"/>
    </row>
    <row r="1306" spans="1:6" ht="15.75">
      <c r="A1306" s="40"/>
      <c r="B1306" s="40"/>
      <c r="C1306" s="40"/>
      <c r="E1306" s="40"/>
      <c r="F1306" s="40"/>
    </row>
    <row r="1307" spans="1:6" ht="15.75">
      <c r="A1307" s="40"/>
      <c r="B1307" s="40"/>
      <c r="C1307" s="40"/>
      <c r="E1307" s="40"/>
      <c r="F1307" s="40"/>
    </row>
    <row r="1308" spans="1:6" ht="15.75">
      <c r="A1308" s="40"/>
      <c r="B1308" s="40"/>
      <c r="C1308" s="40"/>
      <c r="E1308" s="40"/>
      <c r="F1308" s="40"/>
    </row>
    <row r="1309" spans="1:6" ht="15.75">
      <c r="A1309" s="40"/>
      <c r="B1309" s="40"/>
      <c r="C1309" s="40"/>
      <c r="E1309" s="40"/>
      <c r="F1309" s="40"/>
    </row>
    <row r="1310" spans="1:6" ht="15.75">
      <c r="A1310" s="40"/>
      <c r="B1310" s="40"/>
      <c r="C1310" s="40"/>
      <c r="E1310" s="40"/>
      <c r="F1310" s="40"/>
    </row>
    <row r="1311" spans="1:6" ht="15.75">
      <c r="A1311" s="40"/>
      <c r="B1311" s="40"/>
      <c r="C1311" s="40"/>
      <c r="E1311" s="40"/>
      <c r="F1311" s="40"/>
    </row>
    <row r="1312" spans="1:6" ht="15.75">
      <c r="A1312" s="40"/>
      <c r="B1312" s="40"/>
      <c r="C1312" s="40"/>
      <c r="E1312" s="40"/>
      <c r="F1312" s="40"/>
    </row>
    <row r="1313" spans="1:6" ht="15.75">
      <c r="A1313" s="40"/>
      <c r="B1313" s="40"/>
      <c r="C1313" s="40"/>
      <c r="E1313" s="40"/>
      <c r="F1313" s="40"/>
    </row>
    <row r="1314" spans="1:6" ht="15.75">
      <c r="A1314" s="40"/>
      <c r="B1314" s="40"/>
      <c r="C1314" s="40"/>
      <c r="E1314" s="40"/>
      <c r="F1314" s="40"/>
    </row>
    <row r="1315" spans="1:6" ht="15.75">
      <c r="A1315" s="40"/>
      <c r="B1315" s="40"/>
      <c r="C1315" s="40"/>
      <c r="E1315" s="40"/>
      <c r="F1315" s="40"/>
    </row>
    <row r="1316" spans="1:6" ht="15.75">
      <c r="A1316" s="40"/>
      <c r="B1316" s="40"/>
      <c r="C1316" s="40"/>
      <c r="E1316" s="40"/>
      <c r="F1316" s="40"/>
    </row>
    <row r="1317" spans="1:6" ht="15.75">
      <c r="A1317" s="40"/>
      <c r="B1317" s="40"/>
      <c r="C1317" s="40"/>
      <c r="E1317" s="40"/>
      <c r="F1317" s="40"/>
    </row>
    <row r="1318" spans="1:6" ht="15.75">
      <c r="A1318" s="40"/>
      <c r="B1318" s="40"/>
      <c r="C1318" s="40"/>
      <c r="E1318" s="40"/>
      <c r="F1318" s="40"/>
    </row>
    <row r="1319" spans="1:6" ht="15.75">
      <c r="A1319" s="40"/>
      <c r="B1319" s="40"/>
      <c r="C1319" s="40"/>
      <c r="E1319" s="40"/>
      <c r="F1319" s="40"/>
    </row>
    <row r="1320" spans="1:6" ht="15.75">
      <c r="A1320" s="40"/>
      <c r="B1320" s="40"/>
      <c r="C1320" s="40"/>
      <c r="E1320" s="40"/>
      <c r="F1320" s="40"/>
    </row>
    <row r="1321" spans="1:6" ht="15.75">
      <c r="A1321" s="40"/>
      <c r="B1321" s="40"/>
      <c r="C1321" s="40"/>
      <c r="E1321" s="40"/>
      <c r="F1321" s="40"/>
    </row>
    <row r="1322" spans="1:6" ht="15.75">
      <c r="A1322" s="40"/>
      <c r="B1322" s="40"/>
      <c r="C1322" s="40"/>
      <c r="E1322" s="40"/>
      <c r="F1322" s="40"/>
    </row>
    <row r="1323" spans="1:6" ht="15.75">
      <c r="A1323" s="40"/>
      <c r="B1323" s="40"/>
      <c r="C1323" s="40"/>
      <c r="E1323" s="40"/>
      <c r="F1323" s="40"/>
    </row>
    <row r="1324" spans="1:6" ht="15.75">
      <c r="A1324" s="40"/>
      <c r="B1324" s="40"/>
      <c r="C1324" s="40"/>
      <c r="E1324" s="40"/>
      <c r="F1324" s="40"/>
    </row>
    <row r="1325" spans="1:6" ht="15.75">
      <c r="A1325" s="40"/>
      <c r="B1325" s="40"/>
      <c r="C1325" s="40"/>
      <c r="E1325" s="40"/>
      <c r="F1325" s="40"/>
    </row>
    <row r="1326" spans="1:6" ht="15.75">
      <c r="A1326" s="40"/>
      <c r="B1326" s="40"/>
      <c r="C1326" s="40"/>
      <c r="E1326" s="40"/>
      <c r="F1326" s="40"/>
    </row>
    <row r="1327" spans="1:6" ht="15.75">
      <c r="A1327" s="40"/>
      <c r="B1327" s="40"/>
      <c r="C1327" s="40"/>
      <c r="E1327" s="40"/>
      <c r="F1327" s="40"/>
    </row>
    <row r="1328" spans="1:6" ht="15.75">
      <c r="A1328" s="40"/>
      <c r="B1328" s="40"/>
      <c r="C1328" s="40"/>
      <c r="E1328" s="40"/>
      <c r="F1328" s="40"/>
    </row>
    <row r="1329" spans="1:6" ht="15.75">
      <c r="A1329" s="40"/>
      <c r="B1329" s="40"/>
      <c r="C1329" s="40"/>
      <c r="E1329" s="40"/>
      <c r="F1329" s="40"/>
    </row>
    <row r="1330" spans="1:6" ht="15.75">
      <c r="A1330" s="40"/>
      <c r="B1330" s="40"/>
      <c r="C1330" s="40"/>
      <c r="E1330" s="40"/>
      <c r="F1330" s="40"/>
    </row>
    <row r="1331" spans="1:6" ht="15.75">
      <c r="A1331" s="40"/>
      <c r="B1331" s="40"/>
      <c r="C1331" s="40"/>
      <c r="E1331" s="40"/>
      <c r="F1331" s="40"/>
    </row>
    <row r="1332" spans="1:6" ht="15.75">
      <c r="A1332" s="40"/>
      <c r="B1332" s="40"/>
      <c r="C1332" s="40"/>
      <c r="E1332" s="40"/>
      <c r="F1332" s="40"/>
    </row>
    <row r="1333" spans="1:6" ht="15.75">
      <c r="A1333" s="40"/>
      <c r="B1333" s="40"/>
      <c r="C1333" s="40"/>
      <c r="E1333" s="40"/>
      <c r="F1333" s="40"/>
    </row>
    <row r="1334" spans="1:6" ht="15.75">
      <c r="A1334" s="40"/>
      <c r="B1334" s="40"/>
      <c r="C1334" s="40"/>
      <c r="E1334" s="40"/>
      <c r="F1334" s="40"/>
    </row>
    <row r="1335" spans="1:6" ht="15.75">
      <c r="A1335" s="40"/>
      <c r="B1335" s="40"/>
      <c r="C1335" s="40"/>
      <c r="E1335" s="40"/>
      <c r="F1335" s="40"/>
    </row>
    <row r="1336" spans="1:6" ht="15.75">
      <c r="A1336" s="40"/>
      <c r="B1336" s="40"/>
      <c r="C1336" s="40"/>
      <c r="E1336" s="40"/>
      <c r="F1336" s="40"/>
    </row>
    <row r="1337" spans="1:6" ht="15.75">
      <c r="A1337" s="40"/>
      <c r="B1337" s="40"/>
      <c r="C1337" s="40"/>
      <c r="E1337" s="40"/>
      <c r="F1337" s="40"/>
    </row>
    <row r="1338" spans="1:6" ht="15.75">
      <c r="A1338" s="40"/>
      <c r="B1338" s="40"/>
      <c r="C1338" s="40"/>
      <c r="E1338" s="40"/>
      <c r="F1338" s="40"/>
    </row>
    <row r="1339" spans="1:6" ht="15.75">
      <c r="A1339" s="40"/>
      <c r="B1339" s="40"/>
      <c r="C1339" s="40"/>
      <c r="E1339" s="40"/>
      <c r="F1339" s="40"/>
    </row>
    <row r="1340" spans="1:6" ht="15.75">
      <c r="A1340" s="40"/>
      <c r="B1340" s="40"/>
      <c r="C1340" s="40"/>
      <c r="E1340" s="40"/>
      <c r="F1340" s="40"/>
    </row>
    <row r="1341" spans="1:6" ht="15.75">
      <c r="A1341" s="40"/>
      <c r="B1341" s="40"/>
      <c r="C1341" s="40"/>
      <c r="E1341" s="40"/>
      <c r="F1341" s="40"/>
    </row>
    <row r="1342" spans="1:6" ht="15.75">
      <c r="A1342" s="40"/>
      <c r="B1342" s="40"/>
      <c r="C1342" s="40"/>
      <c r="E1342" s="40"/>
      <c r="F1342" s="40"/>
    </row>
    <row r="1343" spans="1:6" ht="15.75">
      <c r="A1343" s="40"/>
      <c r="B1343" s="40"/>
      <c r="C1343" s="40"/>
      <c r="E1343" s="40"/>
      <c r="F1343" s="40"/>
    </row>
    <row r="1344" spans="1:6" ht="15.75">
      <c r="A1344" s="40"/>
      <c r="B1344" s="40"/>
      <c r="C1344" s="40"/>
      <c r="E1344" s="40"/>
      <c r="F1344" s="40"/>
    </row>
    <row r="1345" spans="1:6" ht="15.75">
      <c r="A1345" s="40"/>
      <c r="B1345" s="40"/>
      <c r="C1345" s="40"/>
      <c r="E1345" s="40"/>
      <c r="F1345" s="40"/>
    </row>
    <row r="1346" spans="1:6" ht="15.75">
      <c r="A1346" s="40"/>
      <c r="B1346" s="40"/>
      <c r="C1346" s="40"/>
      <c r="E1346" s="40"/>
      <c r="F1346" s="40"/>
    </row>
    <row r="1347" spans="1:6" ht="15.75">
      <c r="A1347" s="40"/>
      <c r="B1347" s="40"/>
      <c r="C1347" s="40"/>
      <c r="E1347" s="40"/>
      <c r="F1347" s="40"/>
    </row>
    <row r="1348" spans="1:6" ht="15.75">
      <c r="A1348" s="40"/>
      <c r="B1348" s="40"/>
      <c r="C1348" s="40"/>
      <c r="E1348" s="40"/>
      <c r="F1348" s="40"/>
    </row>
    <row r="1349" spans="1:6" ht="15.75">
      <c r="A1349" s="40"/>
      <c r="B1349" s="40"/>
      <c r="C1349" s="40"/>
      <c r="E1349" s="40"/>
      <c r="F1349" s="40"/>
    </row>
    <row r="1350" spans="1:6" ht="15.75">
      <c r="A1350" s="40"/>
      <c r="B1350" s="40"/>
      <c r="C1350" s="40"/>
      <c r="E1350" s="40"/>
      <c r="F1350" s="40"/>
    </row>
    <row r="1351" spans="1:6" ht="15.75">
      <c r="A1351" s="40"/>
      <c r="B1351" s="40"/>
      <c r="C1351" s="40"/>
      <c r="E1351" s="40"/>
      <c r="F1351" s="40"/>
    </row>
    <row r="1352" spans="1:6" ht="15.75">
      <c r="A1352" s="40"/>
      <c r="B1352" s="40"/>
      <c r="C1352" s="40"/>
      <c r="E1352" s="40"/>
      <c r="F1352" s="40"/>
    </row>
    <row r="1353" spans="1:6" ht="15.75">
      <c r="A1353" s="40"/>
      <c r="B1353" s="40"/>
      <c r="C1353" s="40"/>
      <c r="E1353" s="40"/>
      <c r="F1353" s="40"/>
    </row>
    <row r="1354" spans="1:6" ht="15.75">
      <c r="A1354" s="40"/>
      <c r="B1354" s="40"/>
      <c r="C1354" s="40"/>
      <c r="E1354" s="40"/>
      <c r="F1354" s="40"/>
    </row>
    <row r="1355" spans="1:6" ht="15.75">
      <c r="A1355" s="40"/>
      <c r="B1355" s="40"/>
      <c r="C1355" s="40"/>
      <c r="E1355" s="40"/>
      <c r="F1355" s="40"/>
    </row>
    <row r="1356" spans="1:6" ht="15.75">
      <c r="A1356" s="40"/>
      <c r="B1356" s="40"/>
      <c r="C1356" s="40"/>
      <c r="E1356" s="40"/>
      <c r="F1356" s="40"/>
    </row>
    <row r="1357" spans="1:6" ht="15.75">
      <c r="A1357" s="40"/>
      <c r="B1357" s="40"/>
      <c r="C1357" s="40"/>
      <c r="E1357" s="40"/>
      <c r="F1357" s="40"/>
    </row>
    <row r="1358" spans="1:6" ht="15.75">
      <c r="A1358" s="40"/>
      <c r="B1358" s="40"/>
      <c r="C1358" s="40"/>
      <c r="E1358" s="40"/>
      <c r="F1358" s="40"/>
    </row>
    <row r="1359" spans="1:6" ht="15.75">
      <c r="A1359" s="40"/>
      <c r="B1359" s="40"/>
      <c r="C1359" s="40"/>
      <c r="E1359" s="40"/>
      <c r="F1359" s="40"/>
    </row>
    <row r="1360" spans="1:6" ht="15.75">
      <c r="A1360" s="40"/>
      <c r="B1360" s="40"/>
      <c r="C1360" s="40"/>
      <c r="E1360" s="40"/>
      <c r="F1360" s="40"/>
    </row>
    <row r="1361" spans="1:6" ht="15.75">
      <c r="A1361" s="40"/>
      <c r="B1361" s="40"/>
      <c r="C1361" s="40"/>
      <c r="E1361" s="40"/>
      <c r="F1361" s="40"/>
    </row>
    <row r="1362" spans="1:6" ht="15.75">
      <c r="A1362" s="40"/>
      <c r="B1362" s="40"/>
      <c r="C1362" s="40"/>
      <c r="E1362" s="40"/>
      <c r="F1362" s="40"/>
    </row>
    <row r="1363" spans="1:6" ht="15.75">
      <c r="A1363" s="40"/>
      <c r="B1363" s="40"/>
      <c r="C1363" s="40"/>
      <c r="E1363" s="40"/>
      <c r="F1363" s="40"/>
    </row>
    <row r="1364" spans="1:6" ht="15.75">
      <c r="A1364" s="40"/>
      <c r="B1364" s="40"/>
      <c r="C1364" s="40"/>
      <c r="E1364" s="40"/>
      <c r="F1364" s="40"/>
    </row>
    <row r="1365" spans="1:6" ht="15.75">
      <c r="A1365" s="40"/>
      <c r="B1365" s="40"/>
      <c r="C1365" s="40"/>
      <c r="E1365" s="40"/>
      <c r="F1365" s="40"/>
    </row>
    <row r="1366" spans="1:6" ht="15.75">
      <c r="A1366" s="40"/>
      <c r="B1366" s="40"/>
      <c r="C1366" s="40"/>
      <c r="E1366" s="40"/>
      <c r="F1366" s="40"/>
    </row>
    <row r="1367" spans="1:6" ht="15.75">
      <c r="A1367" s="40"/>
      <c r="B1367" s="40"/>
      <c r="C1367" s="40"/>
      <c r="E1367" s="40"/>
      <c r="F1367" s="40"/>
    </row>
    <row r="1368" spans="1:6" ht="15.75">
      <c r="A1368" s="40"/>
      <c r="B1368" s="40"/>
      <c r="C1368" s="40"/>
      <c r="E1368" s="40"/>
      <c r="F1368" s="40"/>
    </row>
    <row r="1369" spans="1:6" ht="15.75">
      <c r="A1369" s="40"/>
      <c r="B1369" s="40"/>
      <c r="C1369" s="40"/>
      <c r="E1369" s="40"/>
      <c r="F1369" s="40"/>
    </row>
    <row r="1370" spans="1:6" ht="15.75">
      <c r="A1370" s="40"/>
      <c r="B1370" s="40"/>
      <c r="C1370" s="40"/>
      <c r="E1370" s="40"/>
      <c r="F1370" s="40"/>
    </row>
    <row r="1371" spans="1:6" ht="15.75">
      <c r="A1371" s="40"/>
      <c r="B1371" s="40"/>
      <c r="C1371" s="40"/>
      <c r="E1371" s="40"/>
      <c r="F1371" s="40"/>
    </row>
    <row r="1372" spans="1:6" ht="15.75">
      <c r="A1372" s="40"/>
      <c r="B1372" s="40"/>
      <c r="C1372" s="40"/>
      <c r="E1372" s="40"/>
      <c r="F1372" s="40"/>
    </row>
    <row r="1373" spans="1:6" ht="15.75">
      <c r="A1373" s="40"/>
      <c r="B1373" s="40"/>
      <c r="C1373" s="40"/>
      <c r="E1373" s="40"/>
      <c r="F1373" s="40"/>
    </row>
    <row r="1374" spans="1:6" ht="15.75">
      <c r="A1374" s="40"/>
      <c r="B1374" s="40"/>
      <c r="C1374" s="40"/>
      <c r="E1374" s="40"/>
      <c r="F1374" s="40"/>
    </row>
    <row r="1375" spans="1:6" ht="15.75">
      <c r="A1375" s="40"/>
      <c r="B1375" s="40"/>
      <c r="C1375" s="40"/>
      <c r="E1375" s="40"/>
      <c r="F1375" s="40"/>
    </row>
    <row r="1376" spans="1:6" ht="15.75">
      <c r="A1376" s="40"/>
      <c r="B1376" s="40"/>
      <c r="C1376" s="40"/>
      <c r="E1376" s="40"/>
      <c r="F1376" s="40"/>
    </row>
    <row r="1377" spans="1:6" ht="15.75">
      <c r="A1377" s="40"/>
      <c r="B1377" s="40"/>
      <c r="C1377" s="40"/>
      <c r="E1377" s="40"/>
      <c r="F1377" s="40"/>
    </row>
    <row r="1378" spans="1:6" ht="15.75">
      <c r="A1378" s="40"/>
      <c r="B1378" s="40"/>
      <c r="C1378" s="40"/>
      <c r="E1378" s="40"/>
      <c r="F1378" s="40"/>
    </row>
    <row r="1379" spans="1:6" ht="15.75">
      <c r="A1379" s="40"/>
      <c r="B1379" s="40"/>
      <c r="C1379" s="40"/>
      <c r="E1379" s="40"/>
      <c r="F1379" s="40"/>
    </row>
    <row r="1380" spans="1:6" ht="15.75">
      <c r="A1380" s="40"/>
      <c r="B1380" s="40"/>
      <c r="C1380" s="40"/>
      <c r="E1380" s="40"/>
      <c r="F1380" s="40"/>
    </row>
    <row r="1381" spans="1:6" ht="15.75">
      <c r="A1381" s="40"/>
      <c r="B1381" s="40"/>
      <c r="C1381" s="40"/>
      <c r="E1381" s="40"/>
      <c r="F1381" s="40"/>
    </row>
    <row r="1382" spans="1:6" ht="15.75">
      <c r="A1382" s="40"/>
      <c r="B1382" s="40"/>
      <c r="C1382" s="40"/>
      <c r="E1382" s="40"/>
      <c r="F1382" s="40"/>
    </row>
    <row r="1383" spans="1:6" ht="15.75">
      <c r="A1383" s="40"/>
      <c r="B1383" s="40"/>
      <c r="C1383" s="40"/>
      <c r="E1383" s="40"/>
      <c r="F1383" s="40"/>
    </row>
    <row r="1384" spans="1:6" ht="15.75">
      <c r="A1384" s="40"/>
      <c r="B1384" s="40"/>
      <c r="C1384" s="40"/>
      <c r="E1384" s="40"/>
      <c r="F1384" s="40"/>
    </row>
    <row r="1385" spans="1:6" ht="15.75">
      <c r="A1385" s="40"/>
      <c r="B1385" s="40"/>
      <c r="C1385" s="40"/>
      <c r="E1385" s="40"/>
      <c r="F1385" s="40"/>
    </row>
    <row r="1386" spans="1:6" ht="15.75">
      <c r="A1386" s="40"/>
      <c r="B1386" s="40"/>
      <c r="C1386" s="40"/>
      <c r="E1386" s="40"/>
      <c r="F1386" s="40"/>
    </row>
    <row r="1387" spans="1:6" ht="15.75">
      <c r="A1387" s="40"/>
      <c r="B1387" s="40"/>
      <c r="C1387" s="40"/>
      <c r="E1387" s="40"/>
      <c r="F1387" s="40"/>
    </row>
    <row r="1388" spans="1:6" ht="15.75">
      <c r="A1388" s="40"/>
      <c r="B1388" s="40"/>
      <c r="C1388" s="40"/>
      <c r="E1388" s="40"/>
      <c r="F1388" s="40"/>
    </row>
    <row r="1389" spans="1:6" ht="15.75">
      <c r="A1389" s="40"/>
      <c r="B1389" s="40"/>
      <c r="C1389" s="40"/>
      <c r="E1389" s="40"/>
      <c r="F1389" s="40"/>
    </row>
    <row r="1390" spans="1:6" ht="15.75">
      <c r="A1390" s="40"/>
      <c r="B1390" s="40"/>
      <c r="C1390" s="40"/>
      <c r="E1390" s="40"/>
      <c r="F1390" s="40"/>
    </row>
    <row r="1391" spans="1:6" ht="15.75">
      <c r="A1391" s="40"/>
      <c r="B1391" s="40"/>
      <c r="C1391" s="40"/>
      <c r="E1391" s="40"/>
      <c r="F1391" s="40"/>
    </row>
    <row r="1392" spans="1:6" ht="15.75">
      <c r="A1392" s="40"/>
      <c r="B1392" s="40"/>
      <c r="C1392" s="40"/>
      <c r="E1392" s="40"/>
      <c r="F1392" s="40"/>
    </row>
    <row r="1393" spans="1:6" ht="15.75">
      <c r="A1393" s="40"/>
      <c r="B1393" s="40"/>
      <c r="C1393" s="40"/>
      <c r="E1393" s="40"/>
      <c r="F1393" s="40"/>
    </row>
    <row r="1394" spans="1:6" ht="15.75">
      <c r="A1394" s="40"/>
      <c r="B1394" s="40"/>
      <c r="C1394" s="40"/>
      <c r="E1394" s="40"/>
      <c r="F1394" s="40"/>
    </row>
    <row r="1395" spans="1:6" ht="15.75">
      <c r="A1395" s="40"/>
      <c r="B1395" s="40"/>
      <c r="C1395" s="40"/>
      <c r="E1395" s="40"/>
      <c r="F1395" s="40"/>
    </row>
    <row r="1396" spans="1:6" ht="15.75">
      <c r="A1396" s="40"/>
      <c r="B1396" s="40"/>
      <c r="C1396" s="40"/>
      <c r="E1396" s="40"/>
      <c r="F1396" s="40"/>
    </row>
    <row r="1397" spans="1:6" ht="15.75">
      <c r="A1397" s="40"/>
      <c r="B1397" s="40"/>
      <c r="C1397" s="40"/>
      <c r="E1397" s="40"/>
      <c r="F1397" s="40"/>
    </row>
    <row r="1398" spans="1:6" ht="15.75">
      <c r="A1398" s="40"/>
      <c r="B1398" s="40"/>
      <c r="C1398" s="40"/>
      <c r="E1398" s="40"/>
      <c r="F1398" s="40"/>
    </row>
    <row r="1399" spans="1:6" ht="15.75">
      <c r="A1399" s="40"/>
      <c r="B1399" s="40"/>
      <c r="C1399" s="40"/>
      <c r="E1399" s="40"/>
      <c r="F1399" s="40"/>
    </row>
    <row r="1400" spans="1:6" ht="15.75">
      <c r="A1400" s="40"/>
      <c r="B1400" s="40"/>
      <c r="C1400" s="40"/>
      <c r="E1400" s="40"/>
      <c r="F1400" s="40"/>
    </row>
  </sheetData>
  <mergeCells count="5">
    <mergeCell ref="A2:G2"/>
    <mergeCell ref="A5:A6"/>
    <mergeCell ref="A1:J1"/>
    <mergeCell ref="A3:J3"/>
    <mergeCell ref="B5:J5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6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18"/>
  <sheetViews>
    <sheetView view="pageBreakPreview" zoomScale="75" zoomScaleNormal="75" zoomScaleSheetLayoutView="75" workbookViewId="0" topLeftCell="A13">
      <selection activeCell="A5" sqref="A5:G6"/>
    </sheetView>
  </sheetViews>
  <sheetFormatPr defaultColWidth="11.421875" defaultRowHeight="12.75"/>
  <cols>
    <col min="1" max="1" width="18.00390625" style="38" customWidth="1"/>
    <col min="2" max="2" width="11.28125" style="38" customWidth="1"/>
    <col min="3" max="3" width="11.140625" style="38" customWidth="1"/>
    <col min="4" max="4" width="13.8515625" style="38" customWidth="1"/>
    <col min="5" max="5" width="10.8515625" style="38" customWidth="1"/>
    <col min="6" max="6" width="14.140625" style="38" customWidth="1"/>
    <col min="7" max="7" width="10.140625" style="38" customWidth="1"/>
    <col min="8" max="8" width="11.57421875" style="38" customWidth="1"/>
    <col min="9" max="9" width="14.8515625" style="45" customWidth="1"/>
    <col min="10" max="16384" width="11.421875" style="38" customWidth="1"/>
  </cols>
  <sheetData>
    <row r="1" spans="1:9" ht="18" customHeight="1">
      <c r="A1" s="822" t="s">
        <v>533</v>
      </c>
      <c r="B1" s="815"/>
      <c r="C1" s="815"/>
      <c r="D1" s="815"/>
      <c r="E1" s="815"/>
      <c r="F1" s="815"/>
      <c r="G1" s="816"/>
      <c r="H1" s="816"/>
      <c r="I1" s="816"/>
    </row>
    <row r="2" spans="1:6" ht="12.75" customHeight="1">
      <c r="A2" s="845"/>
      <c r="B2" s="845"/>
      <c r="C2" s="845"/>
      <c r="D2" s="845"/>
      <c r="E2" s="845"/>
      <c r="F2" s="845"/>
    </row>
    <row r="3" spans="1:9" ht="15">
      <c r="A3" s="828" t="s">
        <v>642</v>
      </c>
      <c r="B3" s="828"/>
      <c r="C3" s="828"/>
      <c r="D3" s="828"/>
      <c r="E3" s="828"/>
      <c r="F3" s="828"/>
      <c r="G3" s="828"/>
      <c r="H3" s="828"/>
      <c r="I3" s="828"/>
    </row>
    <row r="4" spans="1:9" ht="15.75" thickBot="1">
      <c r="A4" s="42"/>
      <c r="B4" s="42"/>
      <c r="C4" s="42"/>
      <c r="D4" s="42"/>
      <c r="E4" s="42"/>
      <c r="F4" s="42"/>
      <c r="G4" s="42"/>
      <c r="H4" s="42"/>
      <c r="I4" s="42"/>
    </row>
    <row r="5" spans="1:9" ht="22.5" customHeight="1" thickBot="1">
      <c r="A5" s="826" t="s">
        <v>80</v>
      </c>
      <c r="B5" s="825" t="s">
        <v>200</v>
      </c>
      <c r="C5" s="814"/>
      <c r="D5" s="814"/>
      <c r="E5" s="814" t="s">
        <v>561</v>
      </c>
      <c r="F5" s="814"/>
      <c r="G5" s="814" t="s">
        <v>201</v>
      </c>
      <c r="H5" s="814"/>
      <c r="I5" s="814"/>
    </row>
    <row r="6" spans="1:9" ht="26.25" thickBot="1">
      <c r="A6" s="827"/>
      <c r="B6" s="404" t="s">
        <v>560</v>
      </c>
      <c r="C6" s="404" t="s">
        <v>272</v>
      </c>
      <c r="D6" s="404" t="s">
        <v>202</v>
      </c>
      <c r="E6" s="404" t="s">
        <v>272</v>
      </c>
      <c r="F6" s="404" t="s">
        <v>202</v>
      </c>
      <c r="G6" s="404" t="s">
        <v>560</v>
      </c>
      <c r="H6" s="404" t="s">
        <v>272</v>
      </c>
      <c r="I6" s="405" t="s">
        <v>202</v>
      </c>
    </row>
    <row r="7" spans="1:9" ht="16.5" customHeight="1">
      <c r="A7" s="214" t="s">
        <v>203</v>
      </c>
      <c r="B7" s="215"/>
      <c r="C7" s="216"/>
      <c r="D7" s="217"/>
      <c r="E7" s="216"/>
      <c r="F7" s="217"/>
      <c r="G7" s="215"/>
      <c r="H7" s="218"/>
      <c r="I7" s="219"/>
    </row>
    <row r="8" spans="1:9" ht="12.75">
      <c r="A8" s="220">
        <v>2003</v>
      </c>
      <c r="B8" s="180">
        <v>8553</v>
      </c>
      <c r="C8" s="182">
        <v>333.6</v>
      </c>
      <c r="D8" s="182">
        <v>6.6</v>
      </c>
      <c r="E8" s="182">
        <v>292.2</v>
      </c>
      <c r="F8" s="182">
        <v>4.2</v>
      </c>
      <c r="G8" s="180">
        <v>2927</v>
      </c>
      <c r="H8" s="182">
        <v>114.2</v>
      </c>
      <c r="I8" s="181">
        <v>2.3</v>
      </c>
    </row>
    <row r="9" spans="1:9" ht="12.75">
      <c r="A9" s="220">
        <v>2004</v>
      </c>
      <c r="B9" s="180">
        <v>9024.429574120371</v>
      </c>
      <c r="C9" s="182">
        <v>351.95543958174176</v>
      </c>
      <c r="D9" s="182">
        <v>5.51429737136646</v>
      </c>
      <c r="E9" s="182">
        <v>303.2</v>
      </c>
      <c r="F9" s="182">
        <v>3.76454483230664</v>
      </c>
      <c r="G9" s="180">
        <v>2976.3949782718905</v>
      </c>
      <c r="H9" s="182">
        <v>116.08029009951905</v>
      </c>
      <c r="I9" s="181">
        <v>1.68627207095411</v>
      </c>
    </row>
    <row r="10" spans="1:9" ht="12.75">
      <c r="A10" s="406">
        <v>2005</v>
      </c>
      <c r="B10" s="180">
        <v>9713.826534522726</v>
      </c>
      <c r="C10" s="182">
        <v>378.84212624175456</v>
      </c>
      <c r="D10" s="182">
        <v>7.6</v>
      </c>
      <c r="E10" s="182">
        <v>316.09</v>
      </c>
      <c r="F10" s="182">
        <v>4.3</v>
      </c>
      <c r="G10" s="180">
        <v>3073.120482939267</v>
      </c>
      <c r="H10" s="182">
        <v>119.85261357263902</v>
      </c>
      <c r="I10" s="181">
        <v>3.2</v>
      </c>
    </row>
    <row r="11" spans="1:9" ht="12.75">
      <c r="A11" s="220">
        <v>2006</v>
      </c>
      <c r="B11" s="180">
        <v>10402</v>
      </c>
      <c r="C11" s="182">
        <v>405.7</v>
      </c>
      <c r="D11" s="182">
        <v>7.1</v>
      </c>
      <c r="E11" s="182">
        <v>328.7</v>
      </c>
      <c r="F11" s="182">
        <v>4</v>
      </c>
      <c r="G11" s="180">
        <v>3165</v>
      </c>
      <c r="H11" s="182">
        <v>123.4</v>
      </c>
      <c r="I11" s="181">
        <v>3</v>
      </c>
    </row>
    <row r="12" spans="1:9" ht="12.75">
      <c r="A12" s="220">
        <v>2007</v>
      </c>
      <c r="B12" s="180">
        <v>11070.446130017199</v>
      </c>
      <c r="C12" s="182">
        <v>431.75069427432203</v>
      </c>
      <c r="D12" s="182">
        <v>6.4</v>
      </c>
      <c r="E12" s="182">
        <v>338.89</v>
      </c>
      <c r="F12" s="182">
        <v>3.1</v>
      </c>
      <c r="G12" s="180">
        <v>3266.6783115515946</v>
      </c>
      <c r="H12" s="182">
        <v>127.40142650249993</v>
      </c>
      <c r="I12" s="181">
        <v>3.2</v>
      </c>
    </row>
    <row r="13" spans="1:9" ht="12.75">
      <c r="A13" s="220">
        <v>2008</v>
      </c>
      <c r="B13" s="180">
        <v>10974</v>
      </c>
      <c r="C13" s="182">
        <v>428</v>
      </c>
      <c r="D13" s="182">
        <v>-0.9</v>
      </c>
      <c r="E13" s="182">
        <v>349.7</v>
      </c>
      <c r="F13" s="182">
        <v>3.2</v>
      </c>
      <c r="G13" s="180">
        <v>3138</v>
      </c>
      <c r="H13" s="182">
        <v>122.4</v>
      </c>
      <c r="I13" s="181">
        <v>-3.9</v>
      </c>
    </row>
    <row r="14" spans="1:9" ht="12.75">
      <c r="A14" s="220">
        <v>2009</v>
      </c>
      <c r="B14" s="180">
        <v>10465.258259214672</v>
      </c>
      <c r="C14" s="182">
        <v>408.14818717418734</v>
      </c>
      <c r="D14" s="182">
        <v>-4.6</v>
      </c>
      <c r="E14" s="182">
        <v>349.94478999999995</v>
      </c>
      <c r="F14" s="182">
        <v>0.1</v>
      </c>
      <c r="G14" s="180">
        <v>2990.5455255426646</v>
      </c>
      <c r="H14" s="182">
        <v>116.63216565509875</v>
      </c>
      <c r="I14" s="181">
        <v>-4.7</v>
      </c>
    </row>
    <row r="15" spans="1:9" ht="12.75">
      <c r="A15" s="220">
        <v>2010</v>
      </c>
      <c r="B15" s="180">
        <v>10163.146451316827</v>
      </c>
      <c r="C15" s="182">
        <v>396.36573674026226</v>
      </c>
      <c r="D15" s="182">
        <v>-2.9</v>
      </c>
      <c r="E15" s="182">
        <v>349.90979552100004</v>
      </c>
      <c r="F15" s="182">
        <v>0</v>
      </c>
      <c r="G15" s="180">
        <v>2904.504698470746</v>
      </c>
      <c r="H15" s="182">
        <v>113.2765477885783</v>
      </c>
      <c r="I15" s="181">
        <v>-2.9</v>
      </c>
    </row>
    <row r="16" spans="1:9" ht="12.75">
      <c r="A16" s="220">
        <v>2011</v>
      </c>
      <c r="B16" s="180">
        <v>10003.449003159534</v>
      </c>
      <c r="C16" s="182">
        <v>390.137488726951</v>
      </c>
      <c r="D16" s="182">
        <v>-1.6</v>
      </c>
      <c r="E16" s="182">
        <v>355.158442453815</v>
      </c>
      <c r="F16" s="182">
        <v>1.5</v>
      </c>
      <c r="G16" s="180">
        <v>2816.615855741734</v>
      </c>
      <c r="H16" s="182">
        <v>109.84885676135511</v>
      </c>
      <c r="I16" s="181">
        <v>-3</v>
      </c>
    </row>
    <row r="17" spans="1:9" ht="13.5" thickBot="1">
      <c r="A17" s="239">
        <v>2012</v>
      </c>
      <c r="B17" s="180">
        <v>9705.331056125722</v>
      </c>
      <c r="C17" s="182">
        <v>378.5108000555267</v>
      </c>
      <c r="D17" s="182">
        <v>-3</v>
      </c>
      <c r="E17" s="182">
        <v>355.8687593387226</v>
      </c>
      <c r="F17" s="182">
        <v>0.2</v>
      </c>
      <c r="G17" s="180">
        <v>2727.2219888478617</v>
      </c>
      <c r="H17" s="182">
        <v>106.36246934372032</v>
      </c>
      <c r="I17" s="181">
        <v>-3.2</v>
      </c>
    </row>
    <row r="18" spans="1:9" ht="12.75">
      <c r="A18" s="224" t="s">
        <v>206</v>
      </c>
      <c r="B18" s="224"/>
      <c r="C18" s="224"/>
      <c r="D18" s="224"/>
      <c r="E18" s="224"/>
      <c r="F18" s="224"/>
      <c r="G18" s="224"/>
      <c r="H18" s="224"/>
      <c r="I18" s="224"/>
    </row>
  </sheetData>
  <mergeCells count="7">
    <mergeCell ref="A2:F2"/>
    <mergeCell ref="A3:I3"/>
    <mergeCell ref="A1:I1"/>
    <mergeCell ref="A5:A6"/>
    <mergeCell ref="B5:D5"/>
    <mergeCell ref="E5:F5"/>
    <mergeCell ref="G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2014-04-28T09:40:03Z</cp:lastPrinted>
  <dcterms:created xsi:type="dcterms:W3CDTF">2001-05-18T10:51:57Z</dcterms:created>
  <dcterms:modified xsi:type="dcterms:W3CDTF">2014-05-20T15:58:21Z</dcterms:modified>
  <cp:category/>
  <cp:version/>
  <cp:contentType/>
  <cp:contentStatus/>
</cp:coreProperties>
</file>