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0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'18.1'!$A$1:$K$34</definedName>
    <definedName name="_xlnm.Print_Area" localSheetId="9">'18.10'!$A$1:$H$31</definedName>
    <definedName name="_xlnm.Print_Area" localSheetId="1">'18.2'!$A$1:$H$30</definedName>
    <definedName name="_xlnm.Print_Area" localSheetId="2">'18.3'!$A$1:$K$15</definedName>
    <definedName name="_xlnm.Print_Area" localSheetId="3">'18.4'!$A$1:$K$76</definedName>
    <definedName name="_xlnm.Print_Area" localSheetId="4">'18.5'!$A$1:$F$75</definedName>
    <definedName name="_xlnm.Print_Area" localSheetId="5">'18.6'!$A$1:$Q$46</definedName>
    <definedName name="_xlnm.Print_Area" localSheetId="6">'18.7'!$A$1:$Q$28</definedName>
    <definedName name="_xlnm.Print_Area" localSheetId="7">'18.8'!$A$1:$I$25</definedName>
    <definedName name="_xlnm.Print_Area" localSheetId="8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<sst xmlns="http://schemas.openxmlformats.org/spreadsheetml/2006/main" count="514" uniqueCount="189">
  <si>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</si>
  <si>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</si>
  <si>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</si>
  <si>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</si>
  <si>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</si>
  <si>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</si>
  <si>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</si>
  <si>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</si>
  <si>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</si>
  <si>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</si>
  <si>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Cerqueros</t>
  </si>
  <si>
    <t>Arrastreros</t>
  </si>
  <si>
    <t>Palangreros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</si>
  <si>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</si>
  <si>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</si>
  <si>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</si>
  <si>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</si>
  <si>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</si>
  <si>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</si>
  <si>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</si>
  <si>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</si>
  <si>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</si>
  <si>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</si>
  <si>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</si>
  <si>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</si>
  <si>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</si>
  <si>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</si>
  <si>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</si>
  <si>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</si>
  <si>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</si>
  <si>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</si>
  <si>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</si>
  <si>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</si>
  <si>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</si>
  <si>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</si>
  <si>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</si>
  <si>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</si>
  <si>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</si>
  <si>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</si>
  <si>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</si>
  <si>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</si>
  <si>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</si>
  <si>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</si>
  <si>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</si>
  <si>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</si>
  <si>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</si>
  <si>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</si>
  <si>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</si>
  <si>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</si>
  <si>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</si>
  <si>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</si>
  <si>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</si>
  <si>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</si>
  <si>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</si>
  <si>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</si>
  <si>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</si>
  <si>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</si>
  <si>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</si>
  <si>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</si>
  <si>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</si>
  <si>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</si>
  <si>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</si>
  <si>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</si>
  <si>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</si>
  <si>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</si>
  <si>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</si>
  <si>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</si>
  <si>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</si>
  <si>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</si>
  <si>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</si>
  <si>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</si>
  <si>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</si>
  <si>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</si>
  <si>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</si>
  <si>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</si>
  <si>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</si>
  <si>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</si>
  <si>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</si>
  <si>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</si>
  <si>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</si>
  <si>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</si>
  <si>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</si>
  <si>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</si>
  <si>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</si>
  <si>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</si>
  <si>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</si>
  <si>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</si>
  <si>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</si>
  <si>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</si>
  <si>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</si>
  <si>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</si>
  <si>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</si>
  <si>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</si>
  <si>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</si>
  <si>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</si>
  <si>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</si>
  <si>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</si>
  <si>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</si>
  <si>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</si>
  <si>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</si>
  <si>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</si>
  <si>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</si>
  <si>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</si>
  <si>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</si>
  <si>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</si>
  <si>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</si>
  <si>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</si>
  <si>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</si>
  <si>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</si>
  <si>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</si>
  <si>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</si>
  <si>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</si>
  <si>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</si>
  <si>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</si>
  <si>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</si>
  <si>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</si>
  <si>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</si>
  <si>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</si>
  <si>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</si>
  <si>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</si>
  <si>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</si>
  <si>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</si>
  <si>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</si>
  <si>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</si>
  <si>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</si>
  <si>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</si>
  <si>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</si>
  <si>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</si>
  <si>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</si>
  <si>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</si>
  <si>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</si>
  <si>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</si>
  <si>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</si>
  <si>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</si>
  <si>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00-10</t>
  </si>
  <si>
    <t xml:space="preserve"> Artes móviles y fijas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</si>
  <si>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</si>
  <si>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</si>
  <si>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</si>
  <si>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</si>
  <si>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</si>
  <si>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 Mediterráneo Aguas Nac.</t>
  </si>
  <si>
    <t xml:space="preserve">  Total MEDITERRANEO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</si>
  <si>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</si>
  <si>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</si>
  <si>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</si>
  <si>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</si>
  <si>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</si>
  <si>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</si>
  <si>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</si>
  <si>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</si>
  <si>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</si>
  <si>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Aguas Caladero Inernacionalnacional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</si>
  <si>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</si>
  <si>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</si>
  <si>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</si>
  <si>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</si>
  <si>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</si>
  <si>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</si>
  <si>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Otros</t>
  </si>
  <si>
    <t>18.1. Serie histórica de indicadores económicos</t>
  </si>
  <si>
    <t>18.3. Serie histórica de indicadores de empleo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</si>
  <si>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</si>
  <si>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</si>
  <si>
    <r>
      <t xml:space="preserve">(1) </t>
    </r>
    <r>
      <rPr>
        <sz val="10"/>
        <rFont val="Arial"/>
        <family val="2"/>
      </rPr>
      <t>Fuente: Elaboración propia con datos INE.</t>
    </r>
  </si>
  <si>
    <t xml:space="preserve"> Anzuelos</t>
  </si>
  <si>
    <t xml:space="preserve"> Redes de enmalle</t>
  </si>
  <si>
    <t xml:space="preserve"> 18-40</t>
  </si>
  <si>
    <t xml:space="preserve"> 12-40</t>
  </si>
  <si>
    <t xml:space="preserve">  00 -12</t>
  </si>
  <si>
    <t xml:space="preserve"> 24-40 ó más</t>
  </si>
  <si>
    <t xml:space="preserve"> 12-24</t>
  </si>
  <si>
    <t>(euros)</t>
  </si>
  <si>
    <t>18.6. Número de buques pesqueros operativos y eslora media según caladero y tipos de pesca, 2010</t>
  </si>
  <si>
    <t>Fuente: Datos del Censo de Flota Pesquera Operativa a 31 de diciembre de 2010</t>
  </si>
  <si>
    <t>18.7. Número de buques pesqueros operativos y arqueo total según caladero y tipo de pesca, 2010</t>
  </si>
  <si>
    <t>18.8. Análisis autonómico de las características técnicas de la flota del puerto base, 2010</t>
  </si>
  <si>
    <t>18.2. Cuenta de producción de la Pesca marítima. Valores a precios básicos y de adquisición, 2010</t>
  </si>
  <si>
    <t>18.4. Empleo total, 2010</t>
  </si>
  <si>
    <t xml:space="preserve"> 00 -12</t>
  </si>
  <si>
    <t xml:space="preserve"> 10 -12</t>
  </si>
  <si>
    <t xml:space="preserve"> 00-18</t>
  </si>
  <si>
    <t xml:space="preserve"> 18 -40</t>
  </si>
  <si>
    <t xml:space="preserve"> Artes polivalentes fijas</t>
  </si>
  <si>
    <t xml:space="preserve"> 00-06</t>
  </si>
  <si>
    <t xml:space="preserve">  00 -10</t>
  </si>
  <si>
    <t xml:space="preserve"> 10-12</t>
  </si>
  <si>
    <t>FUENTE: MAAMA-SGE- Encuesta Económica de Pesca Marítima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</si>
  <si>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2010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</si>
</sst>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8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2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/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74" fontId="2" fillId="2" borderId="15" xfId="0" applyNumberFormat="1" applyFont="1" applyFill="1" applyBorder="1" applyAlignment="1" applyProtection="1">
      <alignment horizontal="right"/>
      <protection/>
    </xf>
    <xf numFmtId="174" fontId="2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4" fontId="0" fillId="2" borderId="18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/>
    </xf>
    <xf numFmtId="174" fontId="0" fillId="2" borderId="20" xfId="0" applyNumberFormat="1" applyFont="1" applyFill="1" applyBorder="1" applyAlignment="1" applyProtection="1">
      <alignment horizontal="right"/>
      <protection/>
    </xf>
    <xf numFmtId="0" fontId="2" fillId="2" borderId="21" xfId="0" applyFont="1" applyFill="1" applyBorder="1" applyAlignment="1">
      <alignment/>
    </xf>
    <xf numFmtId="174" fontId="2" fillId="2" borderId="22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0" fontId="2" fillId="2" borderId="26" xfId="0" applyFont="1" applyFill="1" applyBorder="1" applyAlignment="1">
      <alignment/>
    </xf>
    <xf numFmtId="174" fontId="2" fillId="2" borderId="27" xfId="0" applyNumberFormat="1" applyFont="1" applyFill="1" applyBorder="1" applyAlignment="1" applyProtection="1">
      <alignment horizontal="right"/>
      <protection/>
    </xf>
    <xf numFmtId="174" fontId="2" fillId="2" borderId="28" xfId="0" applyNumberFormat="1" applyFont="1" applyFill="1" applyBorder="1" applyAlignment="1" applyProtection="1">
      <alignment horizontal="right"/>
      <protection/>
    </xf>
    <xf numFmtId="0" fontId="0" fillId="2" borderId="29" xfId="0" applyFont="1" applyFill="1" applyBorder="1" applyAlignment="1" quotePrefix="1">
      <alignment/>
    </xf>
    <xf numFmtId="0" fontId="0" fillId="2" borderId="29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29" xfId="0" applyNumberFormat="1" applyFont="1" applyFill="1" applyBorder="1" applyAlignment="1">
      <alignment/>
    </xf>
    <xf numFmtId="0" fontId="9" fillId="3" borderId="12" xfId="0" applyNumberFormat="1" applyFont="1" applyFill="1" applyBorder="1" applyAlignment="1">
      <alignment horizontal="center"/>
    </xf>
    <xf numFmtId="0" fontId="9" fillId="3" borderId="25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175" fontId="2" fillId="2" borderId="22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0" fillId="2" borderId="18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69" fontId="0" fillId="0" borderId="2" xfId="25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169" fontId="0" fillId="0" borderId="29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9" fontId="0" fillId="0" borderId="29" xfId="25" applyFont="1" applyBorder="1">
      <alignment/>
      <protection/>
    </xf>
    <xf numFmtId="0" fontId="0" fillId="3" borderId="26" xfId="23" applyFont="1" applyFill="1" applyBorder="1" applyAlignment="1">
      <alignment horizontal="center" vertical="center"/>
      <protection/>
    </xf>
    <xf numFmtId="0" fontId="0" fillId="3" borderId="27" xfId="23" applyFont="1" applyFill="1" applyBorder="1" applyAlignment="1">
      <alignment horizontal="center" vertical="center"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2" fillId="2" borderId="2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vertical="center" wrapText="1"/>
    </xf>
    <xf numFmtId="0" fontId="2" fillId="0" borderId="24" xfId="0" applyFont="1" applyBorder="1" applyAlignment="1">
      <alignment/>
    </xf>
    <xf numFmtId="0" fontId="0" fillId="2" borderId="29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 vertical="center" wrapText="1"/>
    </xf>
    <xf numFmtId="0" fontId="0" fillId="0" borderId="0" xfId="24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0" fontId="17" fillId="0" borderId="32" xfId="0" applyFont="1" applyFill="1" applyBorder="1" applyAlignment="1">
      <alignment horizontal="left"/>
    </xf>
    <xf numFmtId="3" fontId="17" fillId="0" borderId="32" xfId="0" applyNumberFormat="1" applyFont="1" applyFill="1" applyBorder="1" applyAlignment="1">
      <alignment/>
    </xf>
    <xf numFmtId="0" fontId="17" fillId="0" borderId="32" xfId="0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1" fontId="11" fillId="0" borderId="18" xfId="0" applyNumberFormat="1" applyFont="1" applyFill="1" applyBorder="1" applyAlignment="1">
      <alignment/>
    </xf>
    <xf numFmtId="169" fontId="0" fillId="0" borderId="0" xfId="25" applyFont="1" applyFill="1" applyBorder="1">
      <alignment/>
      <protection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4" fontId="2" fillId="2" borderId="31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174" fontId="2" fillId="2" borderId="30" xfId="0" applyNumberFormat="1" applyFont="1" applyFill="1" applyBorder="1" applyAlignment="1" applyProtection="1">
      <alignment horizontal="right"/>
      <protection/>
    </xf>
    <xf numFmtId="175" fontId="2" fillId="2" borderId="22" xfId="0" applyNumberFormat="1" applyFont="1" applyFill="1" applyBorder="1" applyAlignment="1" applyProtection="1">
      <alignment horizontal="right"/>
      <protection/>
    </xf>
    <xf numFmtId="174" fontId="2" fillId="2" borderId="22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3" fontId="2" fillId="0" borderId="2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75" fontId="2" fillId="2" borderId="23" xfId="0" applyNumberFormat="1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>
      <alignment horizontal="center" vertical="center" wrapText="1"/>
    </xf>
    <xf numFmtId="175" fontId="2" fillId="2" borderId="17" xfId="0" applyNumberFormat="1" applyFont="1" applyFill="1" applyBorder="1" applyAlignment="1" applyProtection="1">
      <alignment horizontal="right"/>
      <protection/>
    </xf>
    <xf numFmtId="175" fontId="2" fillId="2" borderId="6" xfId="0" applyNumberFormat="1" applyFont="1" applyFill="1" applyBorder="1" applyAlignment="1" applyProtection="1">
      <alignment horizontal="right"/>
      <protection/>
    </xf>
    <xf numFmtId="175" fontId="2" fillId="2" borderId="21" xfId="0" applyNumberFormat="1" applyFont="1" applyFill="1" applyBorder="1" applyAlignment="1" applyProtection="1">
      <alignment horizontal="right"/>
      <protection/>
    </xf>
    <xf numFmtId="175" fontId="2" fillId="2" borderId="19" xfId="0" applyNumberFormat="1" applyFont="1" applyFill="1" applyBorder="1" applyAlignment="1" applyProtection="1">
      <alignment horizontal="righ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2" fillId="2" borderId="9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169" fontId="0" fillId="0" borderId="0" xfId="25" applyFont="1" applyFill="1" applyBorder="1">
      <alignment/>
      <protection/>
    </xf>
    <xf numFmtId="175" fontId="2" fillId="2" borderId="31" xfId="0" applyNumberFormat="1" applyFont="1" applyFill="1" applyBorder="1" applyAlignment="1" applyProtection="1">
      <alignment horizontal="right"/>
      <protection/>
    </xf>
    <xf numFmtId="175" fontId="2" fillId="2" borderId="8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7" fillId="0" borderId="7" xfId="24" applyFont="1" applyBorder="1">
      <alignment/>
      <protection/>
    </xf>
    <xf numFmtId="3" fontId="11" fillId="0" borderId="20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7" fillId="0" borderId="34" xfId="0" applyNumberFormat="1" applyFont="1" applyFill="1" applyBorder="1" applyAlignment="1">
      <alignment/>
    </xf>
    <xf numFmtId="3" fontId="17" fillId="0" borderId="35" xfId="0" applyNumberFormat="1" applyFont="1" applyFill="1" applyBorder="1" applyAlignment="1">
      <alignment/>
    </xf>
    <xf numFmtId="3" fontId="17" fillId="0" borderId="36" xfId="0" applyNumberFormat="1" applyFont="1" applyFill="1" applyBorder="1" applyAlignment="1">
      <alignment/>
    </xf>
    <xf numFmtId="3" fontId="17" fillId="0" borderId="37" xfId="0" applyNumberFormat="1" applyFont="1" applyFill="1" applyBorder="1" applyAlignment="1">
      <alignment/>
    </xf>
    <xf numFmtId="0" fontId="0" fillId="0" borderId="18" xfId="24" applyFont="1" applyBorder="1">
      <alignment/>
      <protection/>
    </xf>
    <xf numFmtId="3" fontId="11" fillId="0" borderId="3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200" fontId="11" fillId="0" borderId="29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/>
    </xf>
    <xf numFmtId="182" fontId="2" fillId="2" borderId="22" xfId="0" applyNumberFormat="1" applyFont="1" applyFill="1" applyBorder="1" applyAlignment="1" applyProtection="1">
      <alignment horizontal="right"/>
      <protection/>
    </xf>
    <xf numFmtId="3" fontId="17" fillId="0" borderId="22" xfId="0" applyNumberFormat="1" applyFont="1" applyFill="1" applyBorder="1" applyAlignment="1">
      <alignment/>
    </xf>
    <xf numFmtId="200" fontId="17" fillId="0" borderId="32" xfId="0" applyNumberFormat="1" applyFont="1" applyFill="1" applyBorder="1" applyAlignment="1">
      <alignment/>
    </xf>
    <xf numFmtId="175" fontId="2" fillId="2" borderId="30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5" fontId="0" fillId="2" borderId="18" xfId="0" applyNumberFormat="1" applyFont="1" applyFill="1" applyBorder="1" applyAlignment="1" applyProtection="1">
      <alignment horizontal="right"/>
      <protection/>
    </xf>
    <xf numFmtId="174" fontId="0" fillId="2" borderId="18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3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4" fontId="0" fillId="0" borderId="4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175" fontId="0" fillId="2" borderId="6" xfId="0" applyNumberFormat="1" applyFont="1" applyFill="1" applyBorder="1" applyAlignment="1" applyProtection="1">
      <alignment horizontal="right"/>
      <protection/>
    </xf>
    <xf numFmtId="201" fontId="0" fillId="2" borderId="7" xfId="0" applyNumberFormat="1" applyFont="1" applyFill="1" applyBorder="1" applyAlignment="1" applyProtection="1">
      <alignment horizontal="right"/>
      <protection/>
    </xf>
    <xf numFmtId="182" fontId="2" fillId="2" borderId="11" xfId="0" applyNumberFormat="1" applyFont="1" applyFill="1" applyBorder="1" applyAlignment="1" applyProtection="1">
      <alignment horizontal="right"/>
      <protection/>
    </xf>
    <xf numFmtId="0" fontId="10" fillId="3" borderId="43" xfId="0" applyNumberFormat="1" applyFont="1" applyFill="1" applyBorder="1" applyAlignment="1">
      <alignment horizontal="center"/>
    </xf>
    <xf numFmtId="0" fontId="10" fillId="3" borderId="44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46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49" fontId="3" fillId="0" borderId="0" xfId="24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3" fillId="0" borderId="0" xfId="24" applyFont="1" applyAlignment="1" applyProtection="1" quotePrefix="1">
      <alignment horizontal="center"/>
      <protection/>
    </xf>
    <xf numFmtId="169" fontId="0" fillId="0" borderId="0" xfId="25" applyFont="1" applyAlignment="1">
      <alignment horizontal="left"/>
      <protection/>
    </xf>
    <xf numFmtId="0" fontId="0" fillId="3" borderId="12" xfId="0" applyFont="1" applyFill="1" applyBorder="1" applyAlignment="1">
      <alignment horizontal="center" vertical="center" wrapText="1"/>
    </xf>
    <xf numFmtId="169" fontId="0" fillId="0" borderId="29" xfId="25" applyFont="1" applyFill="1" applyBorder="1" applyAlignment="1">
      <alignment horizontal="left"/>
      <protection/>
    </xf>
    <xf numFmtId="0" fontId="2" fillId="0" borderId="2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5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1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45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0" fillId="3" borderId="46" xfId="0" applyFont="1" applyFill="1" applyBorder="1" applyAlignment="1">
      <alignment horizontal="center" vertical="center" wrapTex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182" fontId="2" fillId="2" borderId="12" xfId="0" applyNumberFormat="1" applyFont="1" applyFill="1" applyBorder="1" applyAlignment="1" applyProtection="1">
      <alignment horizontal="right"/>
      <protection/>
    </xf>
    <xf numFmtId="3" fontId="17" fillId="0" borderId="12" xfId="0" applyNumberFormat="1" applyFont="1" applyFill="1" applyBorder="1" applyAlignment="1">
      <alignment/>
    </xf>
    <xf numFmtId="200" fontId="17" fillId="0" borderId="13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54581737"/>
        <c:axId val="21473586"/>
      </c:barChart>
      <c:catAx>
        <c:axId val="54581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73586"/>
        <c:crosses val="autoZero"/>
        <c:auto val="1"/>
        <c:lblOffset val="100"/>
        <c:noMultiLvlLbl val="0"/>
      </c:catAx>
      <c:valAx>
        <c:axId val="21473586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581737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59044547"/>
        <c:axId val="61638876"/>
      </c:bar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638876"/>
        <c:crosses val="autoZero"/>
        <c:auto val="1"/>
        <c:lblOffset val="100"/>
        <c:noMultiLvlLbl val="0"/>
      </c:catAx>
      <c:valAx>
        <c:axId val="616388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44547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33975"/>
          <c:w val="0.689"/>
          <c:h val="0.4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2008</c:v>
              </c:pt>
              <c:pt idx="1">
                <c:v>2009</c:v>
              </c:pt>
              <c:pt idx="2">
                <c:v>2010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17878973"/>
        <c:axId val="26693030"/>
      </c:bar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93030"/>
        <c:crosses val="autoZero"/>
        <c:auto val="1"/>
        <c:lblOffset val="100"/>
        <c:noMultiLvlLbl val="0"/>
      </c:catAx>
      <c:valAx>
        <c:axId val="26693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789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2008</c:v>
              </c:pt>
              <c:pt idx="1">
                <c:v>2009</c:v>
              </c:pt>
              <c:pt idx="2">
                <c:v>2010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38910679"/>
        <c:axId val="14651792"/>
      </c:bar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651792"/>
        <c:crosses val="autoZero"/>
        <c:auto val="1"/>
        <c:lblOffset val="100"/>
        <c:noMultiLvlLbl val="0"/>
      </c:catAx>
      <c:valAx>
        <c:axId val="14651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9106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9721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7410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772150" y="3981450"/>
        <a:ext cx="53530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view="pageBreakPreview" zoomScale="75" zoomScaleNormal="75" zoomScaleSheetLayoutView="75" workbookViewId="0" topLeftCell="A1">
      <selection activeCell="A5" sqref="A5:A11"/>
    </sheetView>
  </sheetViews>
  <sheetFormatPr defaultColWidth="11.421875" defaultRowHeight="12.75"/>
  <cols>
    <col min="1" max="1" width="48.7109375" style="9" customWidth="1"/>
    <col min="2" max="3" width="11.7109375" style="9" customWidth="1"/>
    <col min="4" max="4" width="12.7109375" style="9" bestFit="1" customWidth="1"/>
    <col min="5" max="5" width="13.00390625" style="9" bestFit="1" customWidth="1"/>
    <col min="6" max="6" width="13.7109375" style="9" bestFit="1" customWidth="1"/>
    <col min="7" max="7" width="14.140625" style="9" bestFit="1" customWidth="1"/>
    <col min="8" max="8" width="12.57421875" style="9" bestFit="1" customWidth="1"/>
    <col min="9" max="9" width="12.28125" style="9" customWidth="1"/>
    <col min="10" max="10" width="12.2812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2" t="s">
        <v>55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3" s="14" customFormat="1" ht="12.75" customHeight="1">
      <c r="A2" s="239"/>
      <c r="B2" s="240"/>
      <c r="C2" s="240"/>
    </row>
    <row r="3" spans="1:10" ht="15">
      <c r="A3" s="241" t="s">
        <v>160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46" t="s">
        <v>83</v>
      </c>
      <c r="B5" s="243" t="s">
        <v>39</v>
      </c>
      <c r="C5" s="244"/>
      <c r="D5" s="245"/>
      <c r="E5" s="243" t="s">
        <v>40</v>
      </c>
      <c r="F5" s="244"/>
      <c r="G5" s="245"/>
      <c r="H5" s="237" t="s">
        <v>41</v>
      </c>
      <c r="I5" s="238"/>
      <c r="J5" s="238"/>
    </row>
    <row r="6" spans="1:44" ht="13.5" thickBot="1">
      <c r="A6" s="247"/>
      <c r="B6" s="40">
        <v>2008</v>
      </c>
      <c r="C6" s="40">
        <v>2009</v>
      </c>
      <c r="D6" s="40">
        <v>2010</v>
      </c>
      <c r="E6" s="40">
        <v>2008</v>
      </c>
      <c r="F6" s="40">
        <v>2009</v>
      </c>
      <c r="G6" s="40">
        <v>2010</v>
      </c>
      <c r="H6" s="235">
        <v>2008</v>
      </c>
      <c r="I6" s="236">
        <v>2009</v>
      </c>
      <c r="J6" s="41">
        <v>2010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12.75">
      <c r="A7" s="31" t="s">
        <v>60</v>
      </c>
      <c r="B7" s="32">
        <v>4.15</v>
      </c>
      <c r="C7" s="32">
        <v>10.79</v>
      </c>
      <c r="D7" s="32">
        <v>-14.5</v>
      </c>
      <c r="E7" s="32">
        <v>-33.1</v>
      </c>
      <c r="F7" s="32">
        <v>50.24</v>
      </c>
      <c r="G7" s="32">
        <v>8.21</v>
      </c>
      <c r="H7" s="33">
        <v>-15.99</v>
      </c>
      <c r="I7" s="33">
        <v>27.77</v>
      </c>
      <c r="J7" s="33">
        <v>-3.01</v>
      </c>
      <c r="L7" s="9"/>
    </row>
    <row r="8" spans="1:24" ht="14.25" customHeight="1">
      <c r="A8" s="34" t="s">
        <v>61</v>
      </c>
      <c r="B8" s="35">
        <v>-13.21</v>
      </c>
      <c r="C8" s="35">
        <v>42.42</v>
      </c>
      <c r="D8" s="35">
        <v>-19.76</v>
      </c>
      <c r="E8" s="35">
        <v>-39.82</v>
      </c>
      <c r="F8" s="35">
        <v>59.25</v>
      </c>
      <c r="G8" s="35">
        <v>21.78</v>
      </c>
      <c r="H8" s="36">
        <v>-25.07</v>
      </c>
      <c r="I8" s="36">
        <v>48.44</v>
      </c>
      <c r="J8" s="36">
        <v>-3.82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10" ht="12.75">
      <c r="A9" s="34" t="s">
        <v>62</v>
      </c>
      <c r="B9" s="35">
        <v>95638.3</v>
      </c>
      <c r="C9" s="35">
        <v>106332.33</v>
      </c>
      <c r="D9" s="35">
        <v>84193.48</v>
      </c>
      <c r="E9" s="35">
        <v>1382037.19</v>
      </c>
      <c r="F9" s="35">
        <v>2377452.83</v>
      </c>
      <c r="G9" s="35">
        <v>2956175.04</v>
      </c>
      <c r="H9" s="36">
        <v>159546.4</v>
      </c>
      <c r="I9" s="36">
        <v>205825.18</v>
      </c>
      <c r="J9" s="36">
        <v>186454.56</v>
      </c>
    </row>
    <row r="10" spans="1:10" ht="12.75">
      <c r="A10" s="34" t="s">
        <v>64</v>
      </c>
      <c r="B10" s="35">
        <v>43561.38</v>
      </c>
      <c r="C10" s="35">
        <v>62255.43</v>
      </c>
      <c r="D10" s="35">
        <v>46260.66</v>
      </c>
      <c r="E10" s="35">
        <v>464062.99</v>
      </c>
      <c r="F10" s="35">
        <v>846229.81</v>
      </c>
      <c r="G10" s="35">
        <v>1184181.74</v>
      </c>
      <c r="H10" s="36">
        <v>64451.83</v>
      </c>
      <c r="I10" s="36">
        <v>96599.64</v>
      </c>
      <c r="J10" s="36">
        <v>86778</v>
      </c>
    </row>
    <row r="11" spans="1:12" s="8" customFormat="1" ht="13.5" thickBot="1">
      <c r="A11" s="37" t="s">
        <v>63</v>
      </c>
      <c r="B11" s="38">
        <v>42031.39</v>
      </c>
      <c r="C11" s="38">
        <v>58381.19</v>
      </c>
      <c r="D11" s="38">
        <v>45499.03</v>
      </c>
      <c r="E11" s="38">
        <v>444557.87</v>
      </c>
      <c r="F11" s="38">
        <v>610199.25</v>
      </c>
      <c r="G11" s="38">
        <v>936344.43</v>
      </c>
      <c r="H11" s="39">
        <v>62155.56</v>
      </c>
      <c r="I11" s="39">
        <v>89325.85</v>
      </c>
      <c r="J11" s="39">
        <v>84223.57</v>
      </c>
      <c r="L11" s="9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0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view="pageBreakPreview" zoomScale="60" zoomScaleNormal="75" workbookViewId="0" topLeftCell="A1">
      <selection activeCell="A5" sqref="A5:A27"/>
    </sheetView>
  </sheetViews>
  <sheetFormatPr defaultColWidth="11.421875" defaultRowHeight="12.75" customHeight="1"/>
  <cols>
    <col min="1" max="1" width="39.28125" style="10" customWidth="1"/>
    <col min="2" max="3" width="16.7109375" style="10" customWidth="1"/>
    <col min="4" max="4" width="20.8515625" style="10" bestFit="1" customWidth="1"/>
    <col min="5" max="5" width="26.57421875" style="12" bestFit="1" customWidth="1"/>
    <col min="6" max="6" width="20.8515625" style="10" bestFit="1" customWidth="1"/>
    <col min="7" max="7" width="26.57421875" style="10" bestFit="1" customWidth="1"/>
    <col min="8" max="16384" width="11.421875" style="10" customWidth="1"/>
  </cols>
  <sheetData>
    <row r="1" spans="1:7" ht="18" customHeight="1">
      <c r="A1" s="242" t="s">
        <v>55</v>
      </c>
      <c r="B1" s="242"/>
      <c r="C1" s="242"/>
      <c r="D1" s="242"/>
      <c r="E1" s="242"/>
      <c r="F1" s="242"/>
      <c r="G1" s="242"/>
    </row>
    <row r="2" spans="1:5" ht="12.75" customHeight="1">
      <c r="A2" s="239"/>
      <c r="B2" s="240"/>
      <c r="C2" s="240"/>
      <c r="D2" s="240"/>
      <c r="E2" s="240"/>
    </row>
    <row r="3" spans="1:7" ht="15" customHeight="1">
      <c r="A3" s="294" t="s">
        <v>163</v>
      </c>
      <c r="B3" s="294"/>
      <c r="C3" s="294"/>
      <c r="D3" s="294"/>
      <c r="E3" s="294"/>
      <c r="F3" s="294"/>
      <c r="G3" s="294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13.5" customHeight="1">
      <c r="A5" s="314" t="s">
        <v>31</v>
      </c>
      <c r="B5" s="311">
        <v>2008</v>
      </c>
      <c r="C5" s="313"/>
      <c r="D5" s="311">
        <v>2009</v>
      </c>
      <c r="E5" s="313"/>
      <c r="F5" s="311">
        <v>2010</v>
      </c>
      <c r="G5" s="312"/>
      <c r="H5" s="14"/>
      <c r="I5" s="14"/>
      <c r="J5" s="14"/>
    </row>
    <row r="6" spans="1:10" s="15" customFormat="1" ht="26.25" thickBot="1">
      <c r="A6" s="315"/>
      <c r="B6" s="122" t="s">
        <v>100</v>
      </c>
      <c r="C6" s="122" t="s">
        <v>105</v>
      </c>
      <c r="D6" s="122" t="s">
        <v>100</v>
      </c>
      <c r="E6" s="122" t="s">
        <v>105</v>
      </c>
      <c r="F6" s="122" t="s">
        <v>100</v>
      </c>
      <c r="G6" s="123" t="s">
        <v>105</v>
      </c>
      <c r="H6" s="14"/>
      <c r="I6" s="14"/>
      <c r="J6" s="14"/>
    </row>
    <row r="7" spans="1:10" s="15" customFormat="1" ht="12.75">
      <c r="A7" s="115" t="s">
        <v>106</v>
      </c>
      <c r="B7" s="81">
        <v>18941</v>
      </c>
      <c r="C7" s="82">
        <v>42068</v>
      </c>
      <c r="D7" s="81">
        <v>21927.85</v>
      </c>
      <c r="E7" s="82">
        <v>54463.88</v>
      </c>
      <c r="F7" s="81">
        <v>27375</v>
      </c>
      <c r="G7" s="82">
        <v>60313</v>
      </c>
      <c r="H7" s="14"/>
      <c r="I7" s="14"/>
      <c r="J7" s="14"/>
    </row>
    <row r="8" spans="1:10" s="15" customFormat="1" ht="12.75">
      <c r="A8" s="116" t="s">
        <v>107</v>
      </c>
      <c r="B8" s="83">
        <v>379763</v>
      </c>
      <c r="C8" s="84">
        <v>822914</v>
      </c>
      <c r="D8" s="83">
        <v>329029.05</v>
      </c>
      <c r="E8" s="84">
        <v>778932.95</v>
      </c>
      <c r="F8" s="83">
        <v>372992</v>
      </c>
      <c r="G8" s="84">
        <v>934516</v>
      </c>
      <c r="H8" s="14"/>
      <c r="I8" s="14"/>
      <c r="J8" s="14"/>
    </row>
    <row r="9" spans="1:10" s="15" customFormat="1" ht="12.75">
      <c r="A9" s="116" t="s">
        <v>108</v>
      </c>
      <c r="B9" s="83">
        <v>1644</v>
      </c>
      <c r="C9" s="84">
        <v>3385</v>
      </c>
      <c r="D9" s="83">
        <v>3110.22</v>
      </c>
      <c r="E9" s="84">
        <v>7237.01</v>
      </c>
      <c r="F9" s="83">
        <v>6128</v>
      </c>
      <c r="G9" s="84">
        <v>6448</v>
      </c>
      <c r="H9" s="14"/>
      <c r="I9" s="14"/>
      <c r="J9" s="14"/>
    </row>
    <row r="10" spans="1:10" s="15" customFormat="1" ht="12.75">
      <c r="A10" s="116" t="s">
        <v>109</v>
      </c>
      <c r="B10" s="83">
        <v>57798</v>
      </c>
      <c r="C10" s="84">
        <v>189097</v>
      </c>
      <c r="D10" s="83">
        <v>104801.87</v>
      </c>
      <c r="E10" s="84">
        <v>293866.66</v>
      </c>
      <c r="F10" s="83">
        <v>111083</v>
      </c>
      <c r="G10" s="84">
        <v>217722</v>
      </c>
      <c r="H10" s="14"/>
      <c r="I10" s="14"/>
      <c r="J10" s="14"/>
    </row>
    <row r="11" spans="1:10" s="15" customFormat="1" ht="12.75">
      <c r="A11" s="116" t="s">
        <v>15</v>
      </c>
      <c r="B11" s="83">
        <v>105227</v>
      </c>
      <c r="C11" s="84">
        <v>370549</v>
      </c>
      <c r="D11" s="83">
        <v>105833.3</v>
      </c>
      <c r="E11" s="84">
        <v>366736.89</v>
      </c>
      <c r="F11" s="83">
        <v>100286</v>
      </c>
      <c r="G11" s="84">
        <v>341391</v>
      </c>
      <c r="H11" s="14"/>
      <c r="I11" s="14"/>
      <c r="J11" s="14"/>
    </row>
    <row r="12" spans="1:10" s="15" customFormat="1" ht="12.75">
      <c r="A12" s="116" t="s">
        <v>110</v>
      </c>
      <c r="B12" s="83">
        <v>18273</v>
      </c>
      <c r="C12" s="84">
        <v>26371</v>
      </c>
      <c r="D12" s="83">
        <v>82701.12</v>
      </c>
      <c r="E12" s="84">
        <v>157283.96</v>
      </c>
      <c r="F12" s="83">
        <v>91483</v>
      </c>
      <c r="G12" s="84">
        <v>160251</v>
      </c>
      <c r="H12" s="14"/>
      <c r="I12" s="14"/>
      <c r="J12" s="14"/>
    </row>
    <row r="13" spans="1:10" s="15" customFormat="1" ht="12.75">
      <c r="A13" s="116" t="s">
        <v>111</v>
      </c>
      <c r="B13" s="83">
        <v>264702</v>
      </c>
      <c r="C13" s="84">
        <v>349591</v>
      </c>
      <c r="D13" s="83">
        <v>18979.42</v>
      </c>
      <c r="E13" s="84">
        <v>53872.69</v>
      </c>
      <c r="F13" s="83">
        <v>22100</v>
      </c>
      <c r="G13" s="84">
        <v>45845</v>
      </c>
      <c r="H13" s="14"/>
      <c r="I13" s="14"/>
      <c r="J13" s="14"/>
    </row>
    <row r="14" spans="1:10" s="15" customFormat="1" ht="12.75">
      <c r="A14" s="117" t="s">
        <v>112</v>
      </c>
      <c r="B14" s="85">
        <v>407</v>
      </c>
      <c r="C14" s="86">
        <v>666</v>
      </c>
      <c r="D14" s="85">
        <v>2836.53</v>
      </c>
      <c r="E14" s="86">
        <v>6544.5</v>
      </c>
      <c r="F14" s="85">
        <v>428</v>
      </c>
      <c r="G14" s="86">
        <v>912</v>
      </c>
      <c r="H14" s="14"/>
      <c r="I14" s="14"/>
      <c r="J14" s="14"/>
    </row>
    <row r="15" spans="1:10" s="15" customFormat="1" ht="12.75">
      <c r="A15" s="118" t="s">
        <v>29</v>
      </c>
      <c r="B15" s="87">
        <v>846755</v>
      </c>
      <c r="C15" s="88">
        <v>1804641</v>
      </c>
      <c r="D15" s="87">
        <v>669219.37</v>
      </c>
      <c r="E15" s="88">
        <v>1718938.53</v>
      </c>
      <c r="F15" s="87">
        <v>731875</v>
      </c>
      <c r="G15" s="88">
        <v>1767397</v>
      </c>
      <c r="H15" s="14"/>
      <c r="I15" s="14"/>
      <c r="J15" s="14"/>
    </row>
    <row r="16" spans="1:10" s="15" customFormat="1" ht="12.75">
      <c r="A16" s="119" t="s">
        <v>113</v>
      </c>
      <c r="B16" s="89">
        <v>8716</v>
      </c>
      <c r="C16" s="90">
        <v>17591</v>
      </c>
      <c r="D16" s="89">
        <v>29190.08</v>
      </c>
      <c r="E16" s="90">
        <v>62956.5</v>
      </c>
      <c r="F16" s="89">
        <v>17176</v>
      </c>
      <c r="G16" s="90">
        <v>25587</v>
      </c>
      <c r="H16" s="14"/>
      <c r="I16" s="14"/>
      <c r="J16" s="14"/>
    </row>
    <row r="17" spans="1:10" s="15" customFormat="1" ht="12.75">
      <c r="A17" s="116" t="s">
        <v>114</v>
      </c>
      <c r="B17" s="83">
        <v>1330</v>
      </c>
      <c r="C17" s="84">
        <v>2155</v>
      </c>
      <c r="D17" s="83">
        <v>1256.96</v>
      </c>
      <c r="E17" s="84">
        <v>2587.83</v>
      </c>
      <c r="F17" s="83">
        <v>263</v>
      </c>
      <c r="G17" s="84">
        <v>634</v>
      </c>
      <c r="H17" s="14"/>
      <c r="I17" s="14"/>
      <c r="J17" s="14"/>
    </row>
    <row r="18" spans="1:10" s="15" customFormat="1" ht="12.75">
      <c r="A18" s="117" t="s">
        <v>115</v>
      </c>
      <c r="B18" s="85">
        <v>42</v>
      </c>
      <c r="C18" s="86">
        <v>93</v>
      </c>
      <c r="D18" s="83" t="s">
        <v>8</v>
      </c>
      <c r="E18" s="86" t="s">
        <v>8</v>
      </c>
      <c r="F18" s="83" t="s">
        <v>8</v>
      </c>
      <c r="G18" s="86" t="s">
        <v>8</v>
      </c>
      <c r="H18" s="14"/>
      <c r="I18" s="14"/>
      <c r="J18" s="14"/>
    </row>
    <row r="19" spans="1:10" s="15" customFormat="1" ht="12.75">
      <c r="A19" s="118" t="s">
        <v>30</v>
      </c>
      <c r="B19" s="87">
        <v>10088</v>
      </c>
      <c r="C19" s="88">
        <v>19839</v>
      </c>
      <c r="D19" s="87">
        <v>30447.04</v>
      </c>
      <c r="E19" s="88">
        <v>65544.32</v>
      </c>
      <c r="F19" s="87">
        <v>17438</v>
      </c>
      <c r="G19" s="88">
        <v>26222</v>
      </c>
      <c r="H19" s="14"/>
      <c r="I19" s="14"/>
      <c r="J19" s="14"/>
    </row>
    <row r="20" spans="1:10" s="15" customFormat="1" ht="12.75">
      <c r="A20" s="119" t="s">
        <v>116</v>
      </c>
      <c r="B20" s="83" t="s">
        <v>8</v>
      </c>
      <c r="C20" s="83" t="s">
        <v>8</v>
      </c>
      <c r="D20" s="83" t="s">
        <v>8</v>
      </c>
      <c r="E20" s="90" t="s">
        <v>8</v>
      </c>
      <c r="F20" s="83" t="s">
        <v>8</v>
      </c>
      <c r="G20" s="90" t="s">
        <v>8</v>
      </c>
      <c r="H20" s="14"/>
      <c r="I20" s="14"/>
      <c r="J20" s="14"/>
    </row>
    <row r="21" spans="1:10" s="15" customFormat="1" ht="12.75">
      <c r="A21" s="116" t="s">
        <v>116</v>
      </c>
      <c r="B21" s="83" t="s">
        <v>8</v>
      </c>
      <c r="C21" s="83" t="s">
        <v>8</v>
      </c>
      <c r="D21" s="83">
        <v>562.5</v>
      </c>
      <c r="E21" s="84">
        <v>671.96</v>
      </c>
      <c r="F21" s="83">
        <v>327</v>
      </c>
      <c r="G21" s="84">
        <v>298</v>
      </c>
      <c r="H21" s="14"/>
      <c r="I21" s="14"/>
      <c r="J21" s="14"/>
    </row>
    <row r="22" spans="1:10" s="15" customFormat="1" ht="12.75">
      <c r="A22" s="116" t="s">
        <v>117</v>
      </c>
      <c r="B22" s="83">
        <v>34</v>
      </c>
      <c r="C22" s="84">
        <v>92</v>
      </c>
      <c r="D22" s="83">
        <v>10760.31</v>
      </c>
      <c r="E22" s="84">
        <v>25845.71</v>
      </c>
      <c r="F22" s="83">
        <v>11181</v>
      </c>
      <c r="G22" s="84">
        <v>12779</v>
      </c>
      <c r="H22" s="14"/>
      <c r="I22" s="14"/>
      <c r="J22" s="14"/>
    </row>
    <row r="23" spans="1:10" s="15" customFormat="1" ht="12.75">
      <c r="A23" s="116" t="s">
        <v>118</v>
      </c>
      <c r="B23" s="83">
        <v>16952</v>
      </c>
      <c r="C23" s="84">
        <v>23519</v>
      </c>
      <c r="D23" s="83">
        <v>3538.17</v>
      </c>
      <c r="E23" s="84">
        <v>11366.99</v>
      </c>
      <c r="F23" s="83">
        <v>1628</v>
      </c>
      <c r="G23" s="84">
        <v>3571</v>
      </c>
      <c r="H23" s="14"/>
      <c r="I23" s="14"/>
      <c r="J23" s="14"/>
    </row>
    <row r="24" spans="1:10" s="15" customFormat="1" ht="12.75">
      <c r="A24" s="116" t="s">
        <v>119</v>
      </c>
      <c r="B24" s="83">
        <v>12450</v>
      </c>
      <c r="C24" s="84">
        <v>19658</v>
      </c>
      <c r="D24" s="83">
        <v>12997.58</v>
      </c>
      <c r="E24" s="84">
        <v>40757.68</v>
      </c>
      <c r="F24" s="83">
        <v>6005</v>
      </c>
      <c r="G24" s="84">
        <v>11625</v>
      </c>
      <c r="H24" s="14"/>
      <c r="I24" s="14"/>
      <c r="J24" s="14"/>
    </row>
    <row r="25" spans="1:10" s="15" customFormat="1" ht="12.75">
      <c r="A25" s="117" t="s">
        <v>120</v>
      </c>
      <c r="B25" s="85">
        <v>639</v>
      </c>
      <c r="C25" s="86">
        <v>1119</v>
      </c>
      <c r="D25" s="85">
        <v>468.42</v>
      </c>
      <c r="E25" s="86">
        <v>405.39</v>
      </c>
      <c r="F25" s="85">
        <v>237</v>
      </c>
      <c r="G25" s="86">
        <v>360</v>
      </c>
      <c r="H25" s="14"/>
      <c r="I25" s="14"/>
      <c r="J25" s="14"/>
    </row>
    <row r="26" spans="1:10" s="15" customFormat="1" ht="12.75" customHeight="1">
      <c r="A26" s="118" t="s">
        <v>28</v>
      </c>
      <c r="B26" s="87">
        <v>30075</v>
      </c>
      <c r="C26" s="88">
        <v>44388</v>
      </c>
      <c r="D26" s="87">
        <v>28326.99</v>
      </c>
      <c r="E26" s="88">
        <v>79047.74</v>
      </c>
      <c r="F26" s="87">
        <v>19378</v>
      </c>
      <c r="G26" s="88">
        <v>28632</v>
      </c>
      <c r="H26" s="14"/>
      <c r="I26" s="14"/>
      <c r="J26" s="14"/>
    </row>
    <row r="27" spans="1:10" s="15" customFormat="1" ht="31.5" customHeight="1" thickBot="1">
      <c r="A27" s="120" t="s">
        <v>1</v>
      </c>
      <c r="B27" s="91">
        <v>886916</v>
      </c>
      <c r="C27" s="92">
        <v>1868869</v>
      </c>
      <c r="D27" s="91">
        <v>727993.4</v>
      </c>
      <c r="E27" s="92">
        <v>1863530.59</v>
      </c>
      <c r="F27" s="91">
        <v>768691</v>
      </c>
      <c r="G27" s="92">
        <v>1822251</v>
      </c>
      <c r="H27" s="14"/>
      <c r="I27" s="14"/>
      <c r="J27" s="14"/>
    </row>
    <row r="28" spans="1:10" s="15" customFormat="1" ht="12.75">
      <c r="A28" s="65" t="s">
        <v>121</v>
      </c>
      <c r="B28" s="121"/>
      <c r="C28" s="121"/>
      <c r="D28" s="121"/>
      <c r="E28" s="121"/>
      <c r="F28" s="121"/>
      <c r="G28" s="121"/>
      <c r="H28" s="14"/>
      <c r="I28" s="14"/>
      <c r="J28" s="14"/>
    </row>
    <row r="29" spans="8:10" s="15" customFormat="1" ht="12.75"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view="pageBreakPreview" zoomScale="75" zoomScaleNormal="75" zoomScaleSheetLayoutView="75" workbookViewId="0" topLeftCell="A1">
      <selection activeCell="A6" sqref="A6:A26"/>
    </sheetView>
  </sheetViews>
  <sheetFormatPr defaultColWidth="11.421875" defaultRowHeight="12.75"/>
  <cols>
    <col min="1" max="1" width="50.7109375" style="16" customWidth="1"/>
    <col min="2" max="3" width="11.421875" style="15" customWidth="1"/>
    <col min="4" max="4" width="9.8515625" style="15" bestFit="1" customWidth="1"/>
    <col min="5" max="5" width="13.421875" style="15" bestFit="1" customWidth="1"/>
    <col min="6" max="6" width="11.140625" style="15" bestFit="1" customWidth="1"/>
    <col min="7" max="7" width="17.28125" style="15" bestFit="1" customWidth="1"/>
    <col min="8" max="16384" width="11.421875" style="15" customWidth="1"/>
  </cols>
  <sheetData>
    <row r="1" spans="1:7" ht="18" customHeight="1">
      <c r="A1" s="249" t="s">
        <v>55</v>
      </c>
      <c r="B1" s="249"/>
      <c r="C1" s="249"/>
      <c r="D1" s="249"/>
      <c r="E1" s="249"/>
      <c r="F1" s="249"/>
      <c r="G1" s="249"/>
    </row>
    <row r="2" ht="12.75">
      <c r="A2" s="25"/>
    </row>
    <row r="3" spans="1:7" ht="15">
      <c r="A3" s="248" t="s">
        <v>177</v>
      </c>
      <c r="B3" s="248"/>
      <c r="C3" s="248"/>
      <c r="D3" s="248"/>
      <c r="E3" s="248"/>
      <c r="F3" s="248"/>
      <c r="G3" s="248"/>
    </row>
    <row r="4" spans="1:7" ht="15">
      <c r="A4" s="248" t="s">
        <v>84</v>
      </c>
      <c r="B4" s="250"/>
      <c r="C4" s="250"/>
      <c r="D4" s="250"/>
      <c r="E4" s="250"/>
      <c r="F4" s="250"/>
      <c r="G4" s="250"/>
    </row>
    <row r="5" spans="1:7" ht="13.5" thickBot="1">
      <c r="A5" s="251"/>
      <c r="B5" s="251"/>
      <c r="C5" s="251"/>
      <c r="D5" s="251"/>
      <c r="E5" s="251"/>
      <c r="F5" s="251"/>
      <c r="G5" s="251"/>
    </row>
    <row r="6" spans="1:7" ht="12.75">
      <c r="A6" s="252"/>
      <c r="B6" s="254" t="s">
        <v>39</v>
      </c>
      <c r="C6" s="255"/>
      <c r="D6" s="254" t="s">
        <v>42</v>
      </c>
      <c r="E6" s="255"/>
      <c r="F6" s="256" t="s">
        <v>96</v>
      </c>
      <c r="G6" s="257"/>
    </row>
    <row r="7" spans="1:7" ht="13.5" thickBot="1">
      <c r="A7" s="253"/>
      <c r="B7" s="66" t="s">
        <v>3</v>
      </c>
      <c r="C7" s="66" t="s">
        <v>32</v>
      </c>
      <c r="D7" s="66" t="s">
        <v>3</v>
      </c>
      <c r="E7" s="66" t="s">
        <v>32</v>
      </c>
      <c r="F7" s="67" t="s">
        <v>3</v>
      </c>
      <c r="G7" s="68" t="s">
        <v>32</v>
      </c>
    </row>
    <row r="8" spans="1:7" s="10" customFormat="1" ht="14.25">
      <c r="A8" s="42" t="s">
        <v>35</v>
      </c>
      <c r="B8" s="43">
        <v>779.89</v>
      </c>
      <c r="C8" s="43">
        <v>100</v>
      </c>
      <c r="D8" s="43">
        <v>1015.25</v>
      </c>
      <c r="E8" s="43">
        <v>100</v>
      </c>
      <c r="F8" s="43">
        <v>1795.13</v>
      </c>
      <c r="G8" s="44">
        <v>100</v>
      </c>
    </row>
    <row r="9" spans="1:7" s="10" customFormat="1" ht="15" customHeight="1">
      <c r="A9" s="45" t="s">
        <v>85</v>
      </c>
      <c r="B9" s="46">
        <v>779.89</v>
      </c>
      <c r="C9" s="46">
        <v>100</v>
      </c>
      <c r="D9" s="46">
        <v>1011.01</v>
      </c>
      <c r="E9" s="46">
        <v>99.58</v>
      </c>
      <c r="F9" s="46">
        <v>1790.9</v>
      </c>
      <c r="G9" s="95">
        <v>99.76</v>
      </c>
    </row>
    <row r="10" spans="1:7" s="10" customFormat="1" ht="15" customHeight="1">
      <c r="A10" s="47" t="s">
        <v>86</v>
      </c>
      <c r="B10" s="48">
        <v>0</v>
      </c>
      <c r="C10" s="48">
        <v>0</v>
      </c>
      <c r="D10" s="48">
        <v>4.23</v>
      </c>
      <c r="E10" s="48">
        <v>0.42</v>
      </c>
      <c r="F10" s="48">
        <v>4.24</v>
      </c>
      <c r="G10" s="94">
        <v>0.24</v>
      </c>
    </row>
    <row r="11" spans="1:7" s="10" customFormat="1" ht="14.25">
      <c r="A11" s="49" t="s">
        <v>36</v>
      </c>
      <c r="B11" s="50">
        <v>351.37</v>
      </c>
      <c r="C11" s="50">
        <v>45.05</v>
      </c>
      <c r="D11" s="50">
        <v>610.26</v>
      </c>
      <c r="E11" s="50">
        <v>60.11</v>
      </c>
      <c r="F11" s="50">
        <v>961.63</v>
      </c>
      <c r="G11" s="51">
        <v>53.11</v>
      </c>
    </row>
    <row r="12" spans="1:7" s="10" customFormat="1" ht="12.75">
      <c r="A12" s="52" t="s">
        <v>87</v>
      </c>
      <c r="B12" s="46">
        <v>16.39</v>
      </c>
      <c r="C12" s="46">
        <v>2.1</v>
      </c>
      <c r="D12" s="46">
        <v>40.36</v>
      </c>
      <c r="E12" s="46">
        <v>3.98</v>
      </c>
      <c r="F12" s="46">
        <v>56.75</v>
      </c>
      <c r="G12" s="95">
        <v>3.16</v>
      </c>
    </row>
    <row r="13" spans="1:7" s="10" customFormat="1" ht="12.75">
      <c r="A13" s="53" t="s">
        <v>88</v>
      </c>
      <c r="B13" s="54">
        <v>9.37</v>
      </c>
      <c r="C13" s="54">
        <v>1.2</v>
      </c>
      <c r="D13" s="54">
        <v>21.42</v>
      </c>
      <c r="E13" s="54">
        <v>2.11</v>
      </c>
      <c r="F13" s="54">
        <v>30.79</v>
      </c>
      <c r="G13" s="93">
        <v>1.72</v>
      </c>
    </row>
    <row r="14" spans="1:7" s="10" customFormat="1" ht="12.75">
      <c r="A14" s="53" t="s">
        <v>89</v>
      </c>
      <c r="B14" s="54">
        <v>37.1</v>
      </c>
      <c r="C14" s="54">
        <v>4.76</v>
      </c>
      <c r="D14" s="54">
        <v>34.83</v>
      </c>
      <c r="E14" s="54">
        <v>3.43</v>
      </c>
      <c r="F14" s="54">
        <v>71.92</v>
      </c>
      <c r="G14" s="93">
        <v>4.01</v>
      </c>
    </row>
    <row r="15" spans="1:7" s="10" customFormat="1" ht="12.75">
      <c r="A15" s="53" t="s">
        <v>91</v>
      </c>
      <c r="B15" s="54">
        <v>68.36</v>
      </c>
      <c r="C15" s="54">
        <v>8.77</v>
      </c>
      <c r="D15" s="54">
        <v>64.75</v>
      </c>
      <c r="E15" s="54">
        <v>6.38</v>
      </c>
      <c r="F15" s="54">
        <v>133.11</v>
      </c>
      <c r="G15" s="93">
        <v>7.42</v>
      </c>
    </row>
    <row r="16" spans="1:7" s="10" customFormat="1" ht="12.75">
      <c r="A16" s="53" t="s">
        <v>90</v>
      </c>
      <c r="B16" s="54">
        <v>153.56</v>
      </c>
      <c r="C16" s="54">
        <v>19.69</v>
      </c>
      <c r="D16" s="54">
        <v>210.65</v>
      </c>
      <c r="E16" s="54">
        <v>20.75</v>
      </c>
      <c r="F16" s="54">
        <v>364.21</v>
      </c>
      <c r="G16" s="93">
        <v>20.29</v>
      </c>
    </row>
    <row r="17" spans="1:7" s="10" customFormat="1" ht="12.75">
      <c r="A17" s="53" t="s">
        <v>92</v>
      </c>
      <c r="B17" s="54">
        <v>23.48</v>
      </c>
      <c r="C17" s="54">
        <v>3.01</v>
      </c>
      <c r="D17" s="54">
        <v>97.49</v>
      </c>
      <c r="E17" s="54">
        <v>9.6</v>
      </c>
      <c r="F17" s="54">
        <v>120.97</v>
      </c>
      <c r="G17" s="93">
        <v>6.74</v>
      </c>
    </row>
    <row r="18" spans="1:7" s="10" customFormat="1" ht="12.75">
      <c r="A18" s="53" t="s">
        <v>93</v>
      </c>
      <c r="B18" s="54">
        <v>18.73</v>
      </c>
      <c r="C18" s="54">
        <v>2.4</v>
      </c>
      <c r="D18" s="54">
        <v>54.16</v>
      </c>
      <c r="E18" s="54">
        <v>5.33</v>
      </c>
      <c r="F18" s="54">
        <v>72.88</v>
      </c>
      <c r="G18" s="93">
        <v>4.06</v>
      </c>
    </row>
    <row r="19" spans="1:7" s="10" customFormat="1" ht="12.75">
      <c r="A19" s="53" t="s">
        <v>94</v>
      </c>
      <c r="B19" s="54">
        <v>9.31</v>
      </c>
      <c r="C19" s="54">
        <v>1.19</v>
      </c>
      <c r="D19" s="54">
        <v>57.89</v>
      </c>
      <c r="E19" s="54">
        <v>5.7</v>
      </c>
      <c r="F19" s="54">
        <v>67.19</v>
      </c>
      <c r="G19" s="93">
        <v>3.74</v>
      </c>
    </row>
    <row r="20" spans="1:7" s="10" customFormat="1" ht="12.75">
      <c r="A20" s="57" t="s">
        <v>95</v>
      </c>
      <c r="B20" s="48">
        <v>15.08</v>
      </c>
      <c r="C20" s="48">
        <v>1.93</v>
      </c>
      <c r="D20" s="48">
        <v>28.72</v>
      </c>
      <c r="E20" s="48">
        <v>2.83</v>
      </c>
      <c r="F20" s="48">
        <v>43.8</v>
      </c>
      <c r="G20" s="94">
        <v>2.44</v>
      </c>
    </row>
    <row r="21" spans="1:7" s="10" customFormat="1" ht="14.25">
      <c r="A21" s="49" t="s">
        <v>6</v>
      </c>
      <c r="B21" s="50">
        <v>428.51</v>
      </c>
      <c r="C21" s="50">
        <v>54.95</v>
      </c>
      <c r="D21" s="50">
        <v>404.99</v>
      </c>
      <c r="E21" s="50">
        <v>39.89</v>
      </c>
      <c r="F21" s="50">
        <v>833.5</v>
      </c>
      <c r="G21" s="51">
        <v>46.43</v>
      </c>
    </row>
    <row r="22" spans="1:13" s="7" customFormat="1" ht="12.75">
      <c r="A22" s="49" t="s">
        <v>4</v>
      </c>
      <c r="B22" s="50">
        <v>57.11</v>
      </c>
      <c r="C22" s="50">
        <v>7.32</v>
      </c>
      <c r="D22" s="50">
        <v>75.38</v>
      </c>
      <c r="E22" s="50">
        <v>7.43</v>
      </c>
      <c r="F22" s="50">
        <v>132.5</v>
      </c>
      <c r="G22" s="51">
        <v>7.38</v>
      </c>
      <c r="I22" s="10"/>
      <c r="K22" s="10"/>
      <c r="M22" s="10"/>
    </row>
    <row r="23" spans="1:13" s="7" customFormat="1" ht="14.25">
      <c r="A23" s="49" t="s">
        <v>7</v>
      </c>
      <c r="B23" s="50">
        <v>371.4</v>
      </c>
      <c r="C23" s="50">
        <v>47.62</v>
      </c>
      <c r="D23" s="50">
        <v>329.61</v>
      </c>
      <c r="E23" s="50">
        <v>32.47</v>
      </c>
      <c r="F23" s="50">
        <v>701.01</v>
      </c>
      <c r="G23" s="51">
        <v>39.05</v>
      </c>
      <c r="I23" s="10"/>
      <c r="K23" s="10"/>
      <c r="M23" s="10"/>
    </row>
    <row r="24" spans="1:13" s="7" customFormat="1" ht="12.75">
      <c r="A24" s="49" t="s">
        <v>33</v>
      </c>
      <c r="B24" s="50">
        <v>13.85</v>
      </c>
      <c r="C24" s="50">
        <v>1.78</v>
      </c>
      <c r="D24" s="50">
        <v>14.49</v>
      </c>
      <c r="E24" s="50">
        <v>1.43</v>
      </c>
      <c r="F24" s="50">
        <v>28.34</v>
      </c>
      <c r="G24" s="51">
        <v>1.58</v>
      </c>
      <c r="I24" s="10"/>
      <c r="K24" s="10"/>
      <c r="M24" s="10"/>
    </row>
    <row r="25" spans="1:7" s="10" customFormat="1" ht="13.5" thickBot="1">
      <c r="A25" s="58" t="s">
        <v>34</v>
      </c>
      <c r="B25" s="59">
        <v>1.13</v>
      </c>
      <c r="C25" s="59">
        <v>0.14</v>
      </c>
      <c r="D25" s="59">
        <v>0.6</v>
      </c>
      <c r="E25" s="59">
        <v>0.06</v>
      </c>
      <c r="F25" s="59">
        <v>1.73</v>
      </c>
      <c r="G25" s="60">
        <v>0.1</v>
      </c>
    </row>
    <row r="26" spans="1:7" s="10" customFormat="1" ht="13.5" thickBot="1">
      <c r="A26" s="61" t="s">
        <v>5</v>
      </c>
      <c r="B26" s="62">
        <v>384.12</v>
      </c>
      <c r="C26" s="62">
        <v>49.25</v>
      </c>
      <c r="D26" s="62">
        <v>343.49</v>
      </c>
      <c r="E26" s="62">
        <v>33.83</v>
      </c>
      <c r="F26" s="62">
        <v>727.62</v>
      </c>
      <c r="G26" s="63">
        <v>40.53</v>
      </c>
    </row>
    <row r="27" spans="1:7" s="10" customFormat="1" ht="15" customHeight="1">
      <c r="A27" s="64" t="s">
        <v>58</v>
      </c>
      <c r="B27" s="65"/>
      <c r="C27" s="65"/>
      <c r="D27" s="65"/>
      <c r="E27" s="65"/>
      <c r="F27" s="65"/>
      <c r="G27" s="65"/>
    </row>
    <row r="28" s="10" customFormat="1" ht="15" customHeight="1">
      <c r="A28" s="28" t="s">
        <v>59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6:A7"/>
    <mergeCell ref="B6:C6"/>
    <mergeCell ref="D6:E6"/>
    <mergeCell ref="F6:G6"/>
    <mergeCell ref="A3:G3"/>
    <mergeCell ref="A1:G1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view="pageBreakPreview" zoomScale="75" zoomScaleNormal="75" zoomScaleSheetLayoutView="75" workbookViewId="0" topLeftCell="A1">
      <selection activeCell="A5" sqref="A5:A12"/>
    </sheetView>
  </sheetViews>
  <sheetFormatPr defaultColWidth="11.421875" defaultRowHeight="12.75"/>
  <cols>
    <col min="1" max="1" width="34.7109375" style="9" customWidth="1"/>
    <col min="2" max="3" width="9.421875" style="9" customWidth="1"/>
    <col min="4" max="4" width="10.57421875" style="9" bestFit="1" customWidth="1"/>
    <col min="5" max="5" width="10.8515625" style="9" bestFit="1" customWidth="1"/>
    <col min="6" max="6" width="10.57421875" style="9" bestFit="1" customWidth="1"/>
    <col min="7" max="7" width="10.8515625" style="9" bestFit="1" customWidth="1"/>
    <col min="8" max="8" width="13.421875" style="9" bestFit="1" customWidth="1"/>
    <col min="9" max="9" width="13.00390625" style="9" bestFit="1" customWidth="1"/>
    <col min="10" max="10" width="13.42187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2" t="s">
        <v>55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3" s="14" customFormat="1" ht="12.75" customHeight="1">
      <c r="A2" s="239"/>
      <c r="B2" s="240"/>
      <c r="C2" s="240"/>
    </row>
    <row r="3" spans="1:10" ht="15">
      <c r="A3" s="258" t="s">
        <v>161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62" t="s">
        <v>71</v>
      </c>
      <c r="B5" s="243" t="s">
        <v>39</v>
      </c>
      <c r="C5" s="244"/>
      <c r="D5" s="245"/>
      <c r="E5" s="243" t="s">
        <v>43</v>
      </c>
      <c r="F5" s="244"/>
      <c r="G5" s="245"/>
      <c r="H5" s="259" t="s">
        <v>97</v>
      </c>
      <c r="I5" s="260"/>
      <c r="J5" s="261"/>
    </row>
    <row r="6" spans="1:44" ht="13.5" thickBot="1">
      <c r="A6" s="263"/>
      <c r="B6" s="40">
        <v>2008</v>
      </c>
      <c r="C6" s="40">
        <v>2009</v>
      </c>
      <c r="D6" s="40">
        <v>2010</v>
      </c>
      <c r="E6" s="40">
        <v>2008</v>
      </c>
      <c r="F6" s="40">
        <v>2009</v>
      </c>
      <c r="G6" s="40">
        <v>2010</v>
      </c>
      <c r="H6" s="78">
        <v>2008</v>
      </c>
      <c r="I6" s="79">
        <v>2009</v>
      </c>
      <c r="J6" s="79">
        <v>2010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s="8" customFormat="1" ht="14.25">
      <c r="A7" s="69" t="s">
        <v>65</v>
      </c>
      <c r="B7" s="70" t="s">
        <v>8</v>
      </c>
      <c r="C7" s="70" t="s">
        <v>8</v>
      </c>
      <c r="D7" s="70" t="s">
        <v>8</v>
      </c>
      <c r="E7" s="70" t="s">
        <v>8</v>
      </c>
      <c r="F7" s="70" t="s">
        <v>8</v>
      </c>
      <c r="G7" s="70" t="s">
        <v>8</v>
      </c>
      <c r="H7" s="71">
        <v>0.14</v>
      </c>
      <c r="I7" s="72">
        <v>0.16</v>
      </c>
      <c r="J7" s="72">
        <v>0.15</v>
      </c>
      <c r="M7" s="11"/>
    </row>
    <row r="8" spans="1:13" ht="12.75">
      <c r="A8" s="53" t="s">
        <v>66</v>
      </c>
      <c r="B8" s="54">
        <v>37404.88</v>
      </c>
      <c r="C8" s="54">
        <v>37896.91</v>
      </c>
      <c r="D8" s="54">
        <v>33497.63</v>
      </c>
      <c r="E8" s="54">
        <v>66321.87</v>
      </c>
      <c r="F8" s="54">
        <v>73927.06</v>
      </c>
      <c r="G8" s="54">
        <v>85721.11</v>
      </c>
      <c r="H8" s="55">
        <v>46045.09</v>
      </c>
      <c r="I8" s="56">
        <v>50302.49</v>
      </c>
      <c r="J8" s="56">
        <v>51057.64</v>
      </c>
      <c r="M8" s="11"/>
    </row>
    <row r="9" spans="1:13" ht="12.75">
      <c r="A9" s="53" t="s">
        <v>67</v>
      </c>
      <c r="B9" s="54">
        <v>17037.19</v>
      </c>
      <c r="C9" s="54">
        <v>22187.87</v>
      </c>
      <c r="D9" s="54">
        <v>18405.5</v>
      </c>
      <c r="E9" s="54">
        <v>22269.68</v>
      </c>
      <c r="F9" s="54">
        <v>26313.57</v>
      </c>
      <c r="G9" s="54">
        <v>34338.08</v>
      </c>
      <c r="H9" s="55">
        <v>18600.8</v>
      </c>
      <c r="I9" s="56">
        <v>23608.4</v>
      </c>
      <c r="J9" s="56">
        <v>23762.78</v>
      </c>
      <c r="M9" s="11"/>
    </row>
    <row r="10" spans="1:13" ht="12.75">
      <c r="A10" s="53" t="s">
        <v>68</v>
      </c>
      <c r="B10" s="54">
        <v>12716.85</v>
      </c>
      <c r="C10" s="54">
        <v>14947.04</v>
      </c>
      <c r="D10" s="54">
        <v>12356.13</v>
      </c>
      <c r="E10" s="54">
        <v>17967.12</v>
      </c>
      <c r="F10" s="54">
        <v>22845.95</v>
      </c>
      <c r="G10" s="54">
        <v>23209.33</v>
      </c>
      <c r="H10" s="55">
        <v>14285.7</v>
      </c>
      <c r="I10" s="56">
        <v>17666.72</v>
      </c>
      <c r="J10" s="56">
        <v>16005.49</v>
      </c>
      <c r="M10" s="11"/>
    </row>
    <row r="11" spans="1:13" s="8" customFormat="1" ht="12.75">
      <c r="A11" s="53" t="s">
        <v>69</v>
      </c>
      <c r="B11" s="54">
        <v>3</v>
      </c>
      <c r="C11" s="54">
        <v>29</v>
      </c>
      <c r="D11" s="54">
        <v>-20</v>
      </c>
      <c r="E11" s="54">
        <v>-36</v>
      </c>
      <c r="F11" s="54">
        <v>71</v>
      </c>
      <c r="G11" s="54">
        <v>-5</v>
      </c>
      <c r="H11" s="55">
        <v>-16</v>
      </c>
      <c r="I11" s="56">
        <v>45</v>
      </c>
      <c r="J11" s="56">
        <v>-13</v>
      </c>
      <c r="M11" s="11"/>
    </row>
    <row r="12" spans="1:13" s="8" customFormat="1" ht="13.5" thickBot="1">
      <c r="A12" s="73" t="s">
        <v>70</v>
      </c>
      <c r="B12" s="74">
        <v>134</v>
      </c>
      <c r="C12" s="74">
        <v>148</v>
      </c>
      <c r="D12" s="74">
        <v>149</v>
      </c>
      <c r="E12" s="74">
        <v>124</v>
      </c>
      <c r="F12" s="74">
        <v>115</v>
      </c>
      <c r="G12" s="74">
        <v>146</v>
      </c>
      <c r="H12" s="75">
        <v>130</v>
      </c>
      <c r="I12" s="76">
        <v>133</v>
      </c>
      <c r="J12" s="76">
        <v>148</v>
      </c>
      <c r="M12" s="11"/>
    </row>
    <row r="13" spans="1:10" s="8" customFormat="1" ht="14.25">
      <c r="A13" s="124" t="s">
        <v>164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0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74"/>
  <sheetViews>
    <sheetView showGridLines="0" view="pageBreakPreview" zoomScale="75" zoomScaleNormal="75" zoomScaleSheetLayoutView="75" workbookViewId="0" topLeftCell="A52">
      <selection activeCell="A71" sqref="A5:A71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3" width="12.7109375" style="1" customWidth="1"/>
    <col min="4" max="4" width="8.7109375" style="1" bestFit="1" customWidth="1"/>
    <col min="5" max="5" width="8.28125" style="1" bestFit="1" customWidth="1"/>
    <col min="6" max="6" width="9.8515625" style="1" bestFit="1" customWidth="1"/>
    <col min="7" max="7" width="8.28125" style="1" bestFit="1" customWidth="1"/>
    <col min="8" max="8" width="9.8515625" style="1" bestFit="1" customWidth="1"/>
    <col min="9" max="9" width="8.28125" style="1" bestFit="1" customWidth="1"/>
    <col min="10" max="10" width="9.8515625" style="1" bestFit="1" customWidth="1"/>
    <col min="11" max="11" width="15.140625" style="1" customWidth="1"/>
    <col min="12" max="16384" width="19.140625" style="1" customWidth="1"/>
  </cols>
  <sheetData>
    <row r="1" spans="1:10" ht="18">
      <c r="A1" s="264" t="s">
        <v>55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265" t="s">
        <v>178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6" ht="13.5" thickBot="1">
      <c r="A4" s="132"/>
      <c r="B4" s="132"/>
      <c r="C4" s="132"/>
      <c r="D4" s="132"/>
      <c r="E4" s="132"/>
      <c r="F4" s="132"/>
    </row>
    <row r="5" spans="1:10" ht="12.75" customHeight="1">
      <c r="A5" s="269" t="s">
        <v>124</v>
      </c>
      <c r="B5" s="271"/>
      <c r="C5" s="273" t="s">
        <v>125</v>
      </c>
      <c r="D5" s="273" t="s">
        <v>126</v>
      </c>
      <c r="E5" s="266" t="s">
        <v>122</v>
      </c>
      <c r="F5" s="267"/>
      <c r="G5" s="266" t="s">
        <v>123</v>
      </c>
      <c r="H5" s="267"/>
      <c r="I5" s="266" t="s">
        <v>1</v>
      </c>
      <c r="J5" s="268"/>
    </row>
    <row r="6" spans="1:10" ht="13.5" customHeight="1" thickBot="1">
      <c r="A6" s="270"/>
      <c r="B6" s="272"/>
      <c r="C6" s="274"/>
      <c r="D6" s="274"/>
      <c r="E6" s="156" t="s">
        <v>127</v>
      </c>
      <c r="F6" s="156" t="s">
        <v>128</v>
      </c>
      <c r="G6" s="156" t="s">
        <v>127</v>
      </c>
      <c r="H6" s="156" t="s">
        <v>128</v>
      </c>
      <c r="I6" s="156" t="s">
        <v>127</v>
      </c>
      <c r="J6" s="157" t="s">
        <v>128</v>
      </c>
    </row>
    <row r="7" spans="1:10" ht="13.5" customHeight="1">
      <c r="A7" s="154" t="s">
        <v>129</v>
      </c>
      <c r="B7" s="133" t="s">
        <v>130</v>
      </c>
      <c r="C7" s="138">
        <v>67</v>
      </c>
      <c r="D7" s="139">
        <v>4</v>
      </c>
      <c r="E7" s="188">
        <v>16</v>
      </c>
      <c r="F7" s="188">
        <v>17</v>
      </c>
      <c r="G7" s="188">
        <v>329</v>
      </c>
      <c r="H7" s="188">
        <v>352</v>
      </c>
      <c r="I7" s="188">
        <v>346</v>
      </c>
      <c r="J7" s="189">
        <v>369</v>
      </c>
    </row>
    <row r="8" spans="1:10" ht="12.75">
      <c r="A8" s="154" t="s">
        <v>129</v>
      </c>
      <c r="B8" s="133" t="s">
        <v>131</v>
      </c>
      <c r="C8" s="140">
        <v>86</v>
      </c>
      <c r="D8" s="141">
        <v>4</v>
      </c>
      <c r="E8" s="190">
        <v>0</v>
      </c>
      <c r="F8" s="190">
        <v>0</v>
      </c>
      <c r="G8" s="190">
        <v>428</v>
      </c>
      <c r="H8" s="190">
        <v>430</v>
      </c>
      <c r="I8" s="190">
        <v>428</v>
      </c>
      <c r="J8" s="191">
        <v>430</v>
      </c>
    </row>
    <row r="9" spans="1:10" s="3" customFormat="1" ht="12.75">
      <c r="A9" s="154" t="s">
        <v>129</v>
      </c>
      <c r="B9" s="133" t="s">
        <v>132</v>
      </c>
      <c r="C9" s="140">
        <v>114</v>
      </c>
      <c r="D9" s="141">
        <v>6</v>
      </c>
      <c r="E9" s="190">
        <v>57</v>
      </c>
      <c r="F9" s="190">
        <v>57</v>
      </c>
      <c r="G9" s="190">
        <v>1237</v>
      </c>
      <c r="H9" s="190">
        <v>1235</v>
      </c>
      <c r="I9" s="190">
        <v>1294</v>
      </c>
      <c r="J9" s="191">
        <v>1292</v>
      </c>
    </row>
    <row r="10" spans="1:10" ht="12.75">
      <c r="A10" s="154" t="s">
        <v>133</v>
      </c>
      <c r="B10" s="133" t="s">
        <v>179</v>
      </c>
      <c r="C10" s="140">
        <v>25</v>
      </c>
      <c r="D10" s="141">
        <v>4</v>
      </c>
      <c r="E10" s="190">
        <v>0</v>
      </c>
      <c r="F10" s="190">
        <v>0</v>
      </c>
      <c r="G10" s="190">
        <v>105</v>
      </c>
      <c r="H10" s="190">
        <v>112</v>
      </c>
      <c r="I10" s="190">
        <v>105</v>
      </c>
      <c r="J10" s="191">
        <v>113</v>
      </c>
    </row>
    <row r="11" spans="1:10" ht="12.75">
      <c r="A11" s="154" t="s">
        <v>133</v>
      </c>
      <c r="B11" s="133" t="s">
        <v>130</v>
      </c>
      <c r="C11" s="140">
        <v>104</v>
      </c>
      <c r="D11" s="141">
        <v>3</v>
      </c>
      <c r="E11" s="190">
        <v>0</v>
      </c>
      <c r="F11" s="190">
        <v>0</v>
      </c>
      <c r="G11" s="190">
        <v>483</v>
      </c>
      <c r="H11" s="190">
        <v>832</v>
      </c>
      <c r="I11" s="190">
        <v>483</v>
      </c>
      <c r="J11" s="191">
        <v>832</v>
      </c>
    </row>
    <row r="12" spans="1:10" s="3" customFormat="1" ht="12.75">
      <c r="A12" s="154" t="s">
        <v>133</v>
      </c>
      <c r="B12" s="133" t="s">
        <v>131</v>
      </c>
      <c r="C12" s="140">
        <v>82</v>
      </c>
      <c r="D12" s="141">
        <v>3</v>
      </c>
      <c r="E12" s="190">
        <v>0</v>
      </c>
      <c r="F12" s="190">
        <v>0</v>
      </c>
      <c r="G12" s="190">
        <v>447</v>
      </c>
      <c r="H12" s="190">
        <v>656</v>
      </c>
      <c r="I12" s="190">
        <v>447</v>
      </c>
      <c r="J12" s="191">
        <v>656</v>
      </c>
    </row>
    <row r="13" spans="1:10" ht="12.75">
      <c r="A13" s="154" t="s">
        <v>133</v>
      </c>
      <c r="B13" s="133" t="s">
        <v>132</v>
      </c>
      <c r="C13" s="140">
        <v>102</v>
      </c>
      <c r="D13" s="141">
        <v>4</v>
      </c>
      <c r="E13" s="190">
        <v>39</v>
      </c>
      <c r="F13" s="190">
        <v>230</v>
      </c>
      <c r="G13" s="190">
        <v>2009</v>
      </c>
      <c r="H13" s="190">
        <v>1581</v>
      </c>
      <c r="I13" s="190">
        <v>2048</v>
      </c>
      <c r="J13" s="191">
        <v>1811</v>
      </c>
    </row>
    <row r="14" spans="1:10" ht="12.75">
      <c r="A14" s="154" t="s">
        <v>165</v>
      </c>
      <c r="B14" s="133" t="s">
        <v>134</v>
      </c>
      <c r="C14" s="140">
        <v>47</v>
      </c>
      <c r="D14" s="141">
        <v>3</v>
      </c>
      <c r="E14" s="190">
        <v>0</v>
      </c>
      <c r="F14" s="190">
        <v>0</v>
      </c>
      <c r="G14" s="190">
        <v>76</v>
      </c>
      <c r="H14" s="190">
        <v>94</v>
      </c>
      <c r="I14" s="190">
        <v>76</v>
      </c>
      <c r="J14" s="191">
        <v>94</v>
      </c>
    </row>
    <row r="15" spans="1:10" ht="12.75">
      <c r="A15" s="154" t="s">
        <v>165</v>
      </c>
      <c r="B15" s="133" t="s">
        <v>180</v>
      </c>
      <c r="C15" s="140">
        <v>84</v>
      </c>
      <c r="D15" s="141">
        <v>4</v>
      </c>
      <c r="E15" s="190">
        <v>0</v>
      </c>
      <c r="F15" s="190">
        <v>21</v>
      </c>
      <c r="G15" s="190">
        <v>207</v>
      </c>
      <c r="H15" s="190">
        <v>231</v>
      </c>
      <c r="I15" s="190">
        <v>207</v>
      </c>
      <c r="J15" s="191">
        <v>252</v>
      </c>
    </row>
    <row r="16" spans="1:10" ht="12.75">
      <c r="A16" s="154" t="s">
        <v>165</v>
      </c>
      <c r="B16" s="133" t="s">
        <v>130</v>
      </c>
      <c r="C16" s="140">
        <v>121</v>
      </c>
      <c r="D16" s="141">
        <v>4</v>
      </c>
      <c r="E16" s="190">
        <v>0</v>
      </c>
      <c r="F16" s="190">
        <v>0</v>
      </c>
      <c r="G16" s="190">
        <v>500</v>
      </c>
      <c r="H16" s="190">
        <v>666</v>
      </c>
      <c r="I16" s="190">
        <v>500</v>
      </c>
      <c r="J16" s="191">
        <v>666</v>
      </c>
    </row>
    <row r="17" spans="1:10" ht="12.75">
      <c r="A17" s="154" t="s">
        <v>165</v>
      </c>
      <c r="B17" s="133" t="s">
        <v>131</v>
      </c>
      <c r="C17" s="140">
        <v>38</v>
      </c>
      <c r="D17" s="141">
        <v>4</v>
      </c>
      <c r="E17" s="190">
        <v>28</v>
      </c>
      <c r="F17" s="190">
        <v>29</v>
      </c>
      <c r="G17" s="190">
        <v>159</v>
      </c>
      <c r="H17" s="190">
        <v>238</v>
      </c>
      <c r="I17" s="190">
        <v>186</v>
      </c>
      <c r="J17" s="191">
        <v>266</v>
      </c>
    </row>
    <row r="18" spans="1:10" s="3" customFormat="1" ht="12.75">
      <c r="A18" s="154" t="s">
        <v>165</v>
      </c>
      <c r="B18" s="133" t="s">
        <v>132</v>
      </c>
      <c r="C18" s="140">
        <v>14</v>
      </c>
      <c r="D18" s="141">
        <v>5</v>
      </c>
      <c r="E18" s="190">
        <v>0</v>
      </c>
      <c r="F18" s="190">
        <v>0</v>
      </c>
      <c r="G18" s="190">
        <v>117</v>
      </c>
      <c r="H18" s="190">
        <v>115</v>
      </c>
      <c r="I18" s="190">
        <v>117</v>
      </c>
      <c r="J18" s="191">
        <v>115</v>
      </c>
    </row>
    <row r="19" spans="1:10" ht="12.75">
      <c r="A19" s="154" t="s">
        <v>166</v>
      </c>
      <c r="B19" s="133" t="s">
        <v>181</v>
      </c>
      <c r="C19" s="140">
        <v>54</v>
      </c>
      <c r="D19" s="141">
        <v>4</v>
      </c>
      <c r="E19" s="190">
        <v>7</v>
      </c>
      <c r="F19" s="190">
        <v>27</v>
      </c>
      <c r="G19" s="190">
        <v>161</v>
      </c>
      <c r="H19" s="190">
        <v>189</v>
      </c>
      <c r="I19" s="190">
        <v>168</v>
      </c>
      <c r="J19" s="191">
        <v>216</v>
      </c>
    </row>
    <row r="20" spans="1:10" ht="12.75">
      <c r="A20" s="154" t="s">
        <v>166</v>
      </c>
      <c r="B20" s="133" t="s">
        <v>182</v>
      </c>
      <c r="C20" s="140">
        <v>35</v>
      </c>
      <c r="D20" s="141">
        <v>3</v>
      </c>
      <c r="E20" s="190">
        <v>0</v>
      </c>
      <c r="F20" s="190">
        <v>0</v>
      </c>
      <c r="G20" s="190">
        <v>409</v>
      </c>
      <c r="H20" s="190">
        <v>408</v>
      </c>
      <c r="I20" s="190">
        <v>409</v>
      </c>
      <c r="J20" s="191">
        <v>408</v>
      </c>
    </row>
    <row r="21" spans="1:10" s="3" customFormat="1" ht="12.75">
      <c r="A21" s="154" t="s">
        <v>135</v>
      </c>
      <c r="B21" s="133" t="s">
        <v>134</v>
      </c>
      <c r="C21" s="140">
        <v>4256</v>
      </c>
      <c r="D21" s="141">
        <v>55</v>
      </c>
      <c r="E21" s="190">
        <v>0</v>
      </c>
      <c r="F21" s="190">
        <v>0</v>
      </c>
      <c r="G21" s="190">
        <v>4267</v>
      </c>
      <c r="H21" s="190">
        <v>7506</v>
      </c>
      <c r="I21" s="190">
        <v>4267</v>
      </c>
      <c r="J21" s="191">
        <v>7506</v>
      </c>
    </row>
    <row r="22" spans="1:10" s="3" customFormat="1" ht="12.75">
      <c r="A22" s="154" t="s">
        <v>135</v>
      </c>
      <c r="B22" s="133" t="s">
        <v>180</v>
      </c>
      <c r="C22" s="140">
        <v>322</v>
      </c>
      <c r="D22" s="142">
        <v>6</v>
      </c>
      <c r="E22" s="190">
        <v>0</v>
      </c>
      <c r="F22" s="190">
        <v>0</v>
      </c>
      <c r="G22" s="190">
        <v>799</v>
      </c>
      <c r="H22" s="190">
        <v>912</v>
      </c>
      <c r="I22" s="190">
        <v>799</v>
      </c>
      <c r="J22" s="191">
        <v>912</v>
      </c>
    </row>
    <row r="23" spans="1:10" s="3" customFormat="1" ht="12.75">
      <c r="A23" s="154" t="s">
        <v>135</v>
      </c>
      <c r="B23" s="133" t="s">
        <v>171</v>
      </c>
      <c r="C23" s="140">
        <v>284</v>
      </c>
      <c r="D23" s="192">
        <v>6</v>
      </c>
      <c r="E23" s="190">
        <v>0</v>
      </c>
      <c r="F23" s="190">
        <v>0</v>
      </c>
      <c r="G23" s="190">
        <v>875</v>
      </c>
      <c r="H23" s="190">
        <v>1089</v>
      </c>
      <c r="I23" s="190">
        <v>875</v>
      </c>
      <c r="J23" s="191">
        <v>1089</v>
      </c>
    </row>
    <row r="24" spans="1:10" s="3" customFormat="1" ht="12.75">
      <c r="A24" s="154" t="s">
        <v>136</v>
      </c>
      <c r="B24" s="133"/>
      <c r="C24" s="140">
        <v>5835</v>
      </c>
      <c r="D24" s="142">
        <v>122</v>
      </c>
      <c r="E24" s="190">
        <v>148</v>
      </c>
      <c r="F24" s="190">
        <v>380</v>
      </c>
      <c r="G24" s="190">
        <v>12608</v>
      </c>
      <c r="H24" s="190">
        <v>16646</v>
      </c>
      <c r="I24" s="190">
        <v>12756</v>
      </c>
      <c r="J24" s="191">
        <v>17025</v>
      </c>
    </row>
    <row r="25" spans="1:10" s="3" customFormat="1" ht="12.75">
      <c r="A25" s="154" t="s">
        <v>129</v>
      </c>
      <c r="B25" s="133" t="s">
        <v>168</v>
      </c>
      <c r="C25" s="140">
        <v>97</v>
      </c>
      <c r="D25" s="142">
        <v>9</v>
      </c>
      <c r="E25" s="190">
        <v>326</v>
      </c>
      <c r="F25" s="190">
        <v>329</v>
      </c>
      <c r="G25" s="190">
        <v>1217</v>
      </c>
      <c r="H25" s="190">
        <v>1207</v>
      </c>
      <c r="I25" s="190">
        <v>1543</v>
      </c>
      <c r="J25" s="191">
        <v>1536</v>
      </c>
    </row>
    <row r="26" spans="1:10" s="3" customFormat="1" ht="12.75">
      <c r="A26" s="154" t="s">
        <v>129</v>
      </c>
      <c r="B26" s="133" t="s">
        <v>137</v>
      </c>
      <c r="C26" s="140">
        <v>34</v>
      </c>
      <c r="D26" s="144">
        <v>9</v>
      </c>
      <c r="E26" s="193">
        <v>169</v>
      </c>
      <c r="F26" s="193">
        <v>162</v>
      </c>
      <c r="G26" s="193">
        <v>963</v>
      </c>
      <c r="H26" s="193">
        <v>846</v>
      </c>
      <c r="I26" s="193">
        <v>1132</v>
      </c>
      <c r="J26" s="194">
        <v>1009</v>
      </c>
    </row>
    <row r="27" spans="1:10" s="3" customFormat="1" ht="12.75">
      <c r="A27" s="155" t="s">
        <v>165</v>
      </c>
      <c r="B27" s="146" t="s">
        <v>167</v>
      </c>
      <c r="C27" s="146">
        <v>21</v>
      </c>
      <c r="D27" s="147">
        <v>4</v>
      </c>
      <c r="E27" s="146">
        <v>10</v>
      </c>
      <c r="F27" s="146">
        <v>11</v>
      </c>
      <c r="G27" s="146">
        <v>337</v>
      </c>
      <c r="H27" s="146">
        <v>357</v>
      </c>
      <c r="I27" s="146">
        <v>348</v>
      </c>
      <c r="J27" s="146">
        <v>368</v>
      </c>
    </row>
    <row r="28" spans="1:10" ht="12.75">
      <c r="A28" s="154" t="s">
        <v>166</v>
      </c>
      <c r="B28" s="133" t="s">
        <v>132</v>
      </c>
      <c r="C28" s="148">
        <v>5</v>
      </c>
      <c r="D28" s="142">
        <v>3</v>
      </c>
      <c r="E28" s="195">
        <v>8</v>
      </c>
      <c r="F28" s="195">
        <v>8</v>
      </c>
      <c r="G28" s="195">
        <v>60</v>
      </c>
      <c r="H28" s="195">
        <v>87</v>
      </c>
      <c r="I28" s="195">
        <v>68</v>
      </c>
      <c r="J28" s="196">
        <v>95</v>
      </c>
    </row>
    <row r="29" spans="1:10" s="3" customFormat="1" ht="12.75">
      <c r="A29" s="154" t="s">
        <v>183</v>
      </c>
      <c r="B29" s="133" t="s">
        <v>167</v>
      </c>
      <c r="C29" s="140">
        <v>37</v>
      </c>
      <c r="D29" s="142">
        <v>3</v>
      </c>
      <c r="E29" s="190">
        <v>38</v>
      </c>
      <c r="F29" s="190">
        <v>38</v>
      </c>
      <c r="G29" s="190">
        <v>632</v>
      </c>
      <c r="H29" s="190">
        <v>1024</v>
      </c>
      <c r="I29" s="190">
        <v>670</v>
      </c>
      <c r="J29" s="191">
        <v>1062</v>
      </c>
    </row>
    <row r="30" spans="1:10" ht="12.75">
      <c r="A30" s="154" t="s">
        <v>138</v>
      </c>
      <c r="B30" s="133"/>
      <c r="C30" s="140">
        <v>194</v>
      </c>
      <c r="D30" s="142">
        <v>28</v>
      </c>
      <c r="E30" s="190">
        <v>551</v>
      </c>
      <c r="F30" s="190">
        <v>549</v>
      </c>
      <c r="G30" s="190">
        <v>3210</v>
      </c>
      <c r="H30" s="190">
        <v>3521</v>
      </c>
      <c r="I30" s="190">
        <v>3761</v>
      </c>
      <c r="J30" s="191">
        <v>4070</v>
      </c>
    </row>
    <row r="31" spans="1:10" s="3" customFormat="1" ht="12.75">
      <c r="A31" s="154" t="s">
        <v>139</v>
      </c>
      <c r="B31" s="133"/>
      <c r="C31" s="140">
        <v>6029</v>
      </c>
      <c r="D31" s="142">
        <v>150</v>
      </c>
      <c r="E31" s="190">
        <v>699</v>
      </c>
      <c r="F31" s="190">
        <v>929</v>
      </c>
      <c r="G31" s="190">
        <v>15817</v>
      </c>
      <c r="H31" s="190">
        <v>20167</v>
      </c>
      <c r="I31" s="190">
        <v>16517</v>
      </c>
      <c r="J31" s="191">
        <v>21095</v>
      </c>
    </row>
    <row r="32" spans="1:10" s="3" customFormat="1" ht="12.75">
      <c r="A32" s="154" t="s">
        <v>129</v>
      </c>
      <c r="B32" s="133" t="s">
        <v>140</v>
      </c>
      <c r="C32" s="140">
        <v>26</v>
      </c>
      <c r="D32" s="142">
        <v>3</v>
      </c>
      <c r="E32" s="190">
        <v>0</v>
      </c>
      <c r="F32" s="190">
        <v>0</v>
      </c>
      <c r="G32" s="190">
        <v>49</v>
      </c>
      <c r="H32" s="190">
        <v>52</v>
      </c>
      <c r="I32" s="190">
        <v>49</v>
      </c>
      <c r="J32" s="191">
        <v>52</v>
      </c>
    </row>
    <row r="33" spans="1:10" s="3" customFormat="1" ht="12.75">
      <c r="A33" s="154" t="s">
        <v>129</v>
      </c>
      <c r="B33" s="133" t="s">
        <v>130</v>
      </c>
      <c r="C33" s="143">
        <v>183</v>
      </c>
      <c r="D33" s="144">
        <v>4</v>
      </c>
      <c r="E33" s="197">
        <v>0</v>
      </c>
      <c r="F33" s="197">
        <v>0</v>
      </c>
      <c r="G33" s="197">
        <v>575</v>
      </c>
      <c r="H33" s="197">
        <v>595</v>
      </c>
      <c r="I33" s="197">
        <v>575</v>
      </c>
      <c r="J33" s="194">
        <v>595</v>
      </c>
    </row>
    <row r="34" spans="1:10" s="3" customFormat="1" ht="18.75" customHeight="1">
      <c r="A34" s="155" t="s">
        <v>129</v>
      </c>
      <c r="B34" s="146" t="s">
        <v>131</v>
      </c>
      <c r="C34" s="198">
        <v>362</v>
      </c>
      <c r="D34" s="147">
        <v>8</v>
      </c>
      <c r="E34" s="199">
        <v>0</v>
      </c>
      <c r="F34" s="199">
        <v>0</v>
      </c>
      <c r="G34" s="199">
        <v>1851</v>
      </c>
      <c r="H34" s="199">
        <v>1629</v>
      </c>
      <c r="I34" s="199">
        <v>1851</v>
      </c>
      <c r="J34" s="198">
        <v>1629</v>
      </c>
    </row>
    <row r="35" spans="1:10" ht="12.75">
      <c r="A35" s="155" t="s">
        <v>129</v>
      </c>
      <c r="B35" s="146" t="s">
        <v>132</v>
      </c>
      <c r="C35" s="146">
        <v>172</v>
      </c>
      <c r="D35" s="147">
        <v>4</v>
      </c>
      <c r="E35" s="146">
        <v>0</v>
      </c>
      <c r="F35" s="146">
        <v>0</v>
      </c>
      <c r="G35" s="146">
        <v>840</v>
      </c>
      <c r="H35" s="146">
        <v>817</v>
      </c>
      <c r="I35" s="146">
        <v>840</v>
      </c>
      <c r="J35" s="146">
        <v>817</v>
      </c>
    </row>
    <row r="36" spans="1:10" ht="12.75">
      <c r="A36" s="154" t="s">
        <v>133</v>
      </c>
      <c r="B36" s="134" t="s">
        <v>140</v>
      </c>
      <c r="C36" s="148">
        <v>21</v>
      </c>
      <c r="D36" s="149">
        <v>2</v>
      </c>
      <c r="E36" s="195">
        <v>0</v>
      </c>
      <c r="F36" s="195">
        <v>0</v>
      </c>
      <c r="G36" s="195">
        <v>32</v>
      </c>
      <c r="H36" s="195">
        <v>42</v>
      </c>
      <c r="I36" s="195">
        <v>32</v>
      </c>
      <c r="J36" s="196">
        <v>42</v>
      </c>
    </row>
    <row r="37" spans="1:10" ht="12.75">
      <c r="A37" s="154" t="s">
        <v>133</v>
      </c>
      <c r="B37" s="134" t="s">
        <v>130</v>
      </c>
      <c r="C37" s="140">
        <v>109</v>
      </c>
      <c r="D37" s="142">
        <v>2</v>
      </c>
      <c r="E37" s="190">
        <v>0</v>
      </c>
      <c r="F37" s="190">
        <v>0</v>
      </c>
      <c r="G37" s="190">
        <v>726</v>
      </c>
      <c r="H37" s="190">
        <v>818</v>
      </c>
      <c r="I37" s="190">
        <v>726</v>
      </c>
      <c r="J37" s="191">
        <v>818</v>
      </c>
    </row>
    <row r="38" spans="1:10" ht="12.75">
      <c r="A38" s="154" t="s">
        <v>133</v>
      </c>
      <c r="B38" s="134" t="s">
        <v>131</v>
      </c>
      <c r="C38" s="140">
        <v>102</v>
      </c>
      <c r="D38" s="142">
        <v>4</v>
      </c>
      <c r="E38" s="190">
        <v>0</v>
      </c>
      <c r="F38" s="190">
        <v>0</v>
      </c>
      <c r="G38" s="190">
        <v>1351</v>
      </c>
      <c r="H38" s="190">
        <v>1300</v>
      </c>
      <c r="I38" s="190">
        <v>1351</v>
      </c>
      <c r="J38" s="191">
        <v>1301</v>
      </c>
    </row>
    <row r="39" spans="1:10" ht="12.75">
      <c r="A39" s="154" t="s">
        <v>133</v>
      </c>
      <c r="B39" s="134" t="s">
        <v>170</v>
      </c>
      <c r="C39" s="140">
        <v>26</v>
      </c>
      <c r="D39" s="142">
        <v>5</v>
      </c>
      <c r="E39" s="190">
        <v>0</v>
      </c>
      <c r="F39" s="190">
        <v>0</v>
      </c>
      <c r="G39" s="190">
        <v>259</v>
      </c>
      <c r="H39" s="190">
        <v>322</v>
      </c>
      <c r="I39" s="190">
        <v>259</v>
      </c>
      <c r="J39" s="191">
        <v>322</v>
      </c>
    </row>
    <row r="40" spans="1:10" ht="12.75">
      <c r="A40" s="154" t="s">
        <v>165</v>
      </c>
      <c r="B40" s="134" t="s">
        <v>169</v>
      </c>
      <c r="C40" s="140">
        <v>172</v>
      </c>
      <c r="D40" s="142">
        <v>3</v>
      </c>
      <c r="E40" s="190">
        <v>0</v>
      </c>
      <c r="F40" s="190">
        <v>0</v>
      </c>
      <c r="G40" s="190">
        <v>481</v>
      </c>
      <c r="H40" s="190">
        <v>516</v>
      </c>
      <c r="I40" s="190">
        <v>481</v>
      </c>
      <c r="J40" s="191">
        <v>516</v>
      </c>
    </row>
    <row r="41" spans="1:10" ht="12.75">
      <c r="A41" s="154" t="s">
        <v>165</v>
      </c>
      <c r="B41" s="134" t="s">
        <v>130</v>
      </c>
      <c r="C41" s="140">
        <v>119</v>
      </c>
      <c r="D41" s="142">
        <v>2</v>
      </c>
      <c r="E41" s="190">
        <v>0</v>
      </c>
      <c r="F41" s="190">
        <v>0</v>
      </c>
      <c r="G41" s="190">
        <v>228</v>
      </c>
      <c r="H41" s="190">
        <v>1012</v>
      </c>
      <c r="I41" s="190">
        <v>228</v>
      </c>
      <c r="J41" s="191">
        <v>1012</v>
      </c>
    </row>
    <row r="42" spans="1:10" ht="12.75">
      <c r="A42" s="154" t="s">
        <v>165</v>
      </c>
      <c r="B42" s="134" t="s">
        <v>131</v>
      </c>
      <c r="C42" s="140">
        <v>23</v>
      </c>
      <c r="D42" s="142">
        <v>4</v>
      </c>
      <c r="E42" s="190">
        <v>0</v>
      </c>
      <c r="F42" s="190">
        <v>0</v>
      </c>
      <c r="G42" s="190">
        <v>103</v>
      </c>
      <c r="H42" s="190">
        <v>138</v>
      </c>
      <c r="I42" s="190">
        <v>103</v>
      </c>
      <c r="J42" s="191">
        <v>138</v>
      </c>
    </row>
    <row r="43" spans="1:10" ht="12.75">
      <c r="A43" s="154" t="s">
        <v>165</v>
      </c>
      <c r="B43" s="134" t="s">
        <v>132</v>
      </c>
      <c r="C43" s="140">
        <v>8</v>
      </c>
      <c r="D43" s="142">
        <v>2</v>
      </c>
      <c r="E43" s="190">
        <v>0</v>
      </c>
      <c r="F43" s="190">
        <v>0</v>
      </c>
      <c r="G43" s="190">
        <v>66</v>
      </c>
      <c r="H43" s="190">
        <v>68</v>
      </c>
      <c r="I43" s="190">
        <v>66</v>
      </c>
      <c r="J43" s="191">
        <v>68</v>
      </c>
    </row>
    <row r="44" spans="1:10" ht="12.75">
      <c r="A44" s="154" t="s">
        <v>135</v>
      </c>
      <c r="B44" s="134" t="s">
        <v>184</v>
      </c>
      <c r="C44" s="140">
        <v>191</v>
      </c>
      <c r="D44" s="142">
        <v>0</v>
      </c>
      <c r="E44" s="190">
        <v>0</v>
      </c>
      <c r="F44" s="190">
        <v>0</v>
      </c>
      <c r="G44" s="190">
        <v>0</v>
      </c>
      <c r="H44" s="190">
        <v>0</v>
      </c>
      <c r="I44" s="190">
        <v>0</v>
      </c>
      <c r="J44" s="191">
        <v>0</v>
      </c>
    </row>
    <row r="45" spans="1:10" ht="12.75">
      <c r="A45" s="154" t="s">
        <v>135</v>
      </c>
      <c r="B45" s="134" t="s">
        <v>140</v>
      </c>
      <c r="C45" s="140">
        <v>1112</v>
      </c>
      <c r="D45" s="142">
        <v>18</v>
      </c>
      <c r="E45" s="190">
        <v>0</v>
      </c>
      <c r="F45" s="190">
        <v>0</v>
      </c>
      <c r="G45" s="190">
        <v>1662</v>
      </c>
      <c r="H45" s="190">
        <v>2100</v>
      </c>
      <c r="I45" s="190">
        <v>1662</v>
      </c>
      <c r="J45" s="191">
        <v>2100</v>
      </c>
    </row>
    <row r="46" spans="1:10" ht="12.75">
      <c r="A46" s="154" t="s">
        <v>135</v>
      </c>
      <c r="B46" s="134" t="s">
        <v>168</v>
      </c>
      <c r="C46" s="140">
        <v>79</v>
      </c>
      <c r="D46" s="142">
        <v>2</v>
      </c>
      <c r="E46" s="190">
        <v>0</v>
      </c>
      <c r="F46" s="190">
        <v>0</v>
      </c>
      <c r="G46" s="190">
        <v>269</v>
      </c>
      <c r="H46" s="190">
        <v>750</v>
      </c>
      <c r="I46" s="190">
        <v>269</v>
      </c>
      <c r="J46" s="191">
        <v>751</v>
      </c>
    </row>
    <row r="47" spans="1:10" ht="12.75">
      <c r="A47" s="154" t="s">
        <v>141</v>
      </c>
      <c r="B47" s="133"/>
      <c r="C47" s="140">
        <v>2705</v>
      </c>
      <c r="D47" s="142">
        <v>63</v>
      </c>
      <c r="E47" s="190">
        <v>0</v>
      </c>
      <c r="F47" s="190">
        <v>0</v>
      </c>
      <c r="G47" s="190">
        <v>8492</v>
      </c>
      <c r="H47" s="190">
        <v>10159</v>
      </c>
      <c r="I47" s="190">
        <v>8492</v>
      </c>
      <c r="J47" s="191">
        <v>10160</v>
      </c>
    </row>
    <row r="48" spans="1:10" ht="12.75">
      <c r="A48" s="154" t="s">
        <v>142</v>
      </c>
      <c r="B48" s="134"/>
      <c r="C48" s="140">
        <v>2705</v>
      </c>
      <c r="D48" s="142">
        <v>63</v>
      </c>
      <c r="E48" s="190">
        <v>0</v>
      </c>
      <c r="F48" s="190">
        <v>0</v>
      </c>
      <c r="G48" s="190">
        <v>8492</v>
      </c>
      <c r="H48" s="190">
        <v>10159</v>
      </c>
      <c r="I48" s="190">
        <v>8492</v>
      </c>
      <c r="J48" s="191">
        <v>10160</v>
      </c>
    </row>
    <row r="49" spans="1:10" ht="12.75">
      <c r="A49" s="154" t="s">
        <v>133</v>
      </c>
      <c r="B49" s="134" t="s">
        <v>185</v>
      </c>
      <c r="C49" s="140">
        <v>59</v>
      </c>
      <c r="D49" s="142">
        <v>3</v>
      </c>
      <c r="E49" s="190">
        <v>0</v>
      </c>
      <c r="F49" s="190">
        <v>0</v>
      </c>
      <c r="G49" s="190">
        <v>30</v>
      </c>
      <c r="H49" s="190">
        <v>118</v>
      </c>
      <c r="I49" s="190">
        <v>30</v>
      </c>
      <c r="J49" s="191">
        <v>118</v>
      </c>
    </row>
    <row r="50" spans="1:10" ht="12.75">
      <c r="A50" s="154" t="s">
        <v>133</v>
      </c>
      <c r="B50" s="134" t="s">
        <v>180</v>
      </c>
      <c r="C50" s="143">
        <v>12</v>
      </c>
      <c r="D50" s="144">
        <v>3</v>
      </c>
      <c r="E50" s="193">
        <v>24</v>
      </c>
      <c r="F50" s="193">
        <v>28</v>
      </c>
      <c r="G50" s="193">
        <v>52</v>
      </c>
      <c r="H50" s="193">
        <v>48</v>
      </c>
      <c r="I50" s="193">
        <v>76</v>
      </c>
      <c r="J50" s="194">
        <v>76</v>
      </c>
    </row>
    <row r="51" spans="1:10" ht="12.75">
      <c r="A51" s="155" t="s">
        <v>133</v>
      </c>
      <c r="B51" s="146" t="s">
        <v>168</v>
      </c>
      <c r="C51" s="146">
        <v>14</v>
      </c>
      <c r="D51" s="147">
        <v>3</v>
      </c>
      <c r="E51" s="200">
        <v>21</v>
      </c>
      <c r="F51" s="200">
        <v>28</v>
      </c>
      <c r="G51" s="200">
        <v>67</v>
      </c>
      <c r="H51" s="200">
        <v>65</v>
      </c>
      <c r="I51" s="200">
        <v>88</v>
      </c>
      <c r="J51" s="200">
        <v>93</v>
      </c>
    </row>
    <row r="52" spans="1:10" ht="12.75">
      <c r="A52" s="155" t="s">
        <v>165</v>
      </c>
      <c r="B52" s="146" t="s">
        <v>134</v>
      </c>
      <c r="C52" s="146">
        <v>63</v>
      </c>
      <c r="D52" s="147">
        <v>2</v>
      </c>
      <c r="E52" s="201">
        <v>0</v>
      </c>
      <c r="F52" s="201">
        <v>0</v>
      </c>
      <c r="G52" s="201">
        <v>31</v>
      </c>
      <c r="H52" s="201">
        <v>63</v>
      </c>
      <c r="I52" s="201">
        <v>31</v>
      </c>
      <c r="J52" s="201">
        <v>63</v>
      </c>
    </row>
    <row r="53" spans="1:10" ht="12.75">
      <c r="A53" s="154" t="s">
        <v>165</v>
      </c>
      <c r="B53" s="134" t="s">
        <v>186</v>
      </c>
      <c r="C53" s="148">
        <v>11</v>
      </c>
      <c r="D53" s="202">
        <v>2</v>
      </c>
      <c r="E53" s="203">
        <v>0</v>
      </c>
      <c r="F53" s="203">
        <v>0</v>
      </c>
      <c r="G53" s="203">
        <v>16</v>
      </c>
      <c r="H53" s="203">
        <v>16</v>
      </c>
      <c r="I53" s="203">
        <v>16</v>
      </c>
      <c r="J53" s="204">
        <v>17</v>
      </c>
    </row>
    <row r="54" spans="1:10" ht="12.75">
      <c r="A54" s="154" t="s">
        <v>165</v>
      </c>
      <c r="B54" s="133" t="s">
        <v>130</v>
      </c>
      <c r="C54" s="140">
        <v>15</v>
      </c>
      <c r="D54" s="142">
        <v>4</v>
      </c>
      <c r="E54" s="190">
        <v>0</v>
      </c>
      <c r="F54" s="190">
        <v>0</v>
      </c>
      <c r="G54" s="190">
        <v>32</v>
      </c>
      <c r="H54" s="190">
        <v>49</v>
      </c>
      <c r="I54" s="190">
        <v>32</v>
      </c>
      <c r="J54" s="191">
        <v>49</v>
      </c>
    </row>
    <row r="55" spans="1:10" ht="12.75">
      <c r="A55" s="154" t="s">
        <v>165</v>
      </c>
      <c r="B55" s="133" t="s">
        <v>167</v>
      </c>
      <c r="C55" s="140">
        <v>60</v>
      </c>
      <c r="D55" s="142">
        <v>4</v>
      </c>
      <c r="E55" s="190">
        <v>6</v>
      </c>
      <c r="F55" s="190">
        <v>6</v>
      </c>
      <c r="G55" s="190">
        <v>608</v>
      </c>
      <c r="H55" s="190">
        <v>735</v>
      </c>
      <c r="I55" s="190">
        <v>614</v>
      </c>
      <c r="J55" s="191">
        <v>741</v>
      </c>
    </row>
    <row r="56" spans="1:10" ht="12.75">
      <c r="A56" s="154" t="s">
        <v>135</v>
      </c>
      <c r="B56" s="133" t="s">
        <v>134</v>
      </c>
      <c r="C56" s="140">
        <v>559</v>
      </c>
      <c r="D56" s="142">
        <v>6</v>
      </c>
      <c r="E56" s="190">
        <v>242</v>
      </c>
      <c r="F56" s="190">
        <v>373</v>
      </c>
      <c r="G56" s="190">
        <v>553</v>
      </c>
      <c r="H56" s="190">
        <v>1118</v>
      </c>
      <c r="I56" s="190">
        <v>795</v>
      </c>
      <c r="J56" s="191">
        <v>1491</v>
      </c>
    </row>
    <row r="57" spans="1:10" ht="12.75">
      <c r="A57" s="154" t="s">
        <v>135</v>
      </c>
      <c r="B57" s="134" t="s">
        <v>180</v>
      </c>
      <c r="C57" s="140">
        <v>42</v>
      </c>
      <c r="D57" s="142">
        <v>3</v>
      </c>
      <c r="E57" s="190">
        <v>15</v>
      </c>
      <c r="F57" s="190">
        <v>14</v>
      </c>
      <c r="G57" s="190">
        <v>130</v>
      </c>
      <c r="H57" s="190">
        <v>140</v>
      </c>
      <c r="I57" s="190">
        <v>145</v>
      </c>
      <c r="J57" s="191">
        <v>154</v>
      </c>
    </row>
    <row r="58" spans="1:10" ht="12.75">
      <c r="A58" s="154" t="s">
        <v>135</v>
      </c>
      <c r="B58" s="133" t="s">
        <v>130</v>
      </c>
      <c r="C58" s="140">
        <v>26</v>
      </c>
      <c r="D58" s="142">
        <v>2</v>
      </c>
      <c r="E58" s="190">
        <v>0</v>
      </c>
      <c r="F58" s="190">
        <v>0</v>
      </c>
      <c r="G58" s="190">
        <v>51</v>
      </c>
      <c r="H58" s="190">
        <v>78</v>
      </c>
      <c r="I58" s="190">
        <v>51</v>
      </c>
      <c r="J58" s="191">
        <v>78</v>
      </c>
    </row>
    <row r="59" spans="1:10" ht="12.75">
      <c r="A59" s="154" t="s">
        <v>135</v>
      </c>
      <c r="B59" s="134" t="s">
        <v>167</v>
      </c>
      <c r="C59" s="140">
        <v>17</v>
      </c>
      <c r="D59" s="142">
        <v>3</v>
      </c>
      <c r="E59" s="190">
        <v>13</v>
      </c>
      <c r="F59" s="190">
        <v>12</v>
      </c>
      <c r="G59" s="190">
        <v>143</v>
      </c>
      <c r="H59" s="190">
        <v>176</v>
      </c>
      <c r="I59" s="190">
        <v>155</v>
      </c>
      <c r="J59" s="191">
        <v>188</v>
      </c>
    </row>
    <row r="60" spans="1:10" ht="12.75">
      <c r="A60" s="154" t="s">
        <v>143</v>
      </c>
      <c r="B60" s="134"/>
      <c r="C60" s="140">
        <v>878</v>
      </c>
      <c r="D60" s="142">
        <v>35</v>
      </c>
      <c r="E60" s="190">
        <v>321</v>
      </c>
      <c r="F60" s="190">
        <v>461</v>
      </c>
      <c r="G60" s="190">
        <v>1713</v>
      </c>
      <c r="H60" s="190">
        <v>2606</v>
      </c>
      <c r="I60" s="190">
        <v>2034</v>
      </c>
      <c r="J60" s="191">
        <v>3067</v>
      </c>
    </row>
    <row r="61" spans="1:10" ht="12.75">
      <c r="A61" s="154" t="s">
        <v>129</v>
      </c>
      <c r="B61" s="134" t="s">
        <v>132</v>
      </c>
      <c r="C61" s="143">
        <v>65</v>
      </c>
      <c r="D61" s="144">
        <v>4</v>
      </c>
      <c r="E61" s="193">
        <v>96</v>
      </c>
      <c r="F61" s="193">
        <v>102</v>
      </c>
      <c r="G61" s="193">
        <v>2376</v>
      </c>
      <c r="H61" s="193">
        <v>2080</v>
      </c>
      <c r="I61" s="193">
        <v>2472</v>
      </c>
      <c r="J61" s="194">
        <v>2182</v>
      </c>
    </row>
    <row r="62" spans="1:10" ht="12.75">
      <c r="A62" s="155" t="s">
        <v>129</v>
      </c>
      <c r="B62" s="146" t="s">
        <v>137</v>
      </c>
      <c r="C62" s="146">
        <v>31</v>
      </c>
      <c r="D62" s="147">
        <v>8</v>
      </c>
      <c r="E62" s="146">
        <v>60</v>
      </c>
      <c r="F62" s="146">
        <v>51</v>
      </c>
      <c r="G62" s="146">
        <v>1096</v>
      </c>
      <c r="H62" s="146">
        <v>864</v>
      </c>
      <c r="I62" s="146">
        <v>1155</v>
      </c>
      <c r="J62" s="146">
        <v>915</v>
      </c>
    </row>
    <row r="63" spans="1:10" ht="12.75">
      <c r="A63" s="154" t="s">
        <v>133</v>
      </c>
      <c r="B63" s="134" t="s">
        <v>137</v>
      </c>
      <c r="C63" s="148">
        <v>33</v>
      </c>
      <c r="D63" s="149">
        <v>21</v>
      </c>
      <c r="E63" s="195">
        <v>156</v>
      </c>
      <c r="F63" s="195">
        <v>164</v>
      </c>
      <c r="G63" s="195">
        <v>2029</v>
      </c>
      <c r="H63" s="195">
        <v>1062</v>
      </c>
      <c r="I63" s="195">
        <v>2185</v>
      </c>
      <c r="J63" s="196">
        <v>1227</v>
      </c>
    </row>
    <row r="64" spans="1:10" ht="12.75">
      <c r="A64" s="154" t="s">
        <v>165</v>
      </c>
      <c r="B64" s="133" t="s">
        <v>171</v>
      </c>
      <c r="C64" s="140">
        <v>8</v>
      </c>
      <c r="D64" s="142">
        <v>2</v>
      </c>
      <c r="E64" s="190">
        <v>1</v>
      </c>
      <c r="F64" s="190">
        <v>1</v>
      </c>
      <c r="G64" s="190">
        <v>91</v>
      </c>
      <c r="H64" s="190">
        <v>200</v>
      </c>
      <c r="I64" s="190">
        <v>92</v>
      </c>
      <c r="J64" s="191">
        <v>201</v>
      </c>
    </row>
    <row r="65" spans="1:10" ht="12.75">
      <c r="A65" s="154" t="s">
        <v>165</v>
      </c>
      <c r="B65" s="133" t="s">
        <v>132</v>
      </c>
      <c r="C65" s="140">
        <v>63</v>
      </c>
      <c r="D65" s="142">
        <v>6</v>
      </c>
      <c r="E65" s="190">
        <v>16</v>
      </c>
      <c r="F65" s="190">
        <v>21</v>
      </c>
      <c r="G65" s="190">
        <v>1141</v>
      </c>
      <c r="H65" s="190">
        <v>1166</v>
      </c>
      <c r="I65" s="190">
        <v>1157</v>
      </c>
      <c r="J65" s="191">
        <v>1187</v>
      </c>
    </row>
    <row r="66" spans="1:10" ht="12.75">
      <c r="A66" s="154" t="s">
        <v>165</v>
      </c>
      <c r="B66" s="133" t="s">
        <v>137</v>
      </c>
      <c r="C66" s="140">
        <v>34</v>
      </c>
      <c r="D66" s="142">
        <v>4</v>
      </c>
      <c r="E66" s="190">
        <v>48</v>
      </c>
      <c r="F66" s="190">
        <v>49</v>
      </c>
      <c r="G66" s="190">
        <v>924</v>
      </c>
      <c r="H66" s="190">
        <v>978</v>
      </c>
      <c r="I66" s="190">
        <v>973</v>
      </c>
      <c r="J66" s="191">
        <v>1027</v>
      </c>
    </row>
    <row r="67" spans="1:10" ht="12.75">
      <c r="A67" s="154" t="s">
        <v>144</v>
      </c>
      <c r="B67" s="133"/>
      <c r="C67" s="140">
        <v>234</v>
      </c>
      <c r="D67" s="142">
        <v>45</v>
      </c>
      <c r="E67" s="190">
        <v>377</v>
      </c>
      <c r="F67" s="190">
        <v>390</v>
      </c>
      <c r="G67" s="190">
        <v>7657</v>
      </c>
      <c r="H67" s="190">
        <v>6350</v>
      </c>
      <c r="I67" s="190">
        <v>8034</v>
      </c>
      <c r="J67" s="191">
        <v>6739</v>
      </c>
    </row>
    <row r="68" spans="1:10" ht="12.75">
      <c r="A68" s="154" t="s">
        <v>145</v>
      </c>
      <c r="B68" s="133"/>
      <c r="C68" s="143">
        <v>1112</v>
      </c>
      <c r="D68" s="144">
        <v>80</v>
      </c>
      <c r="E68" s="193">
        <v>698</v>
      </c>
      <c r="F68" s="193">
        <v>850</v>
      </c>
      <c r="G68" s="193">
        <v>9369</v>
      </c>
      <c r="H68" s="193">
        <v>8956</v>
      </c>
      <c r="I68" s="193">
        <v>10068</v>
      </c>
      <c r="J68" s="194">
        <v>9806</v>
      </c>
    </row>
    <row r="69" spans="1:10" ht="12.75">
      <c r="A69" s="155" t="s">
        <v>146</v>
      </c>
      <c r="B69" s="146"/>
      <c r="C69" s="146">
        <v>9418</v>
      </c>
      <c r="D69" s="147">
        <v>220</v>
      </c>
      <c r="E69" s="146">
        <v>470</v>
      </c>
      <c r="F69" s="146">
        <v>841</v>
      </c>
      <c r="G69" s="146">
        <v>22812</v>
      </c>
      <c r="H69" s="146">
        <v>29411</v>
      </c>
      <c r="I69" s="146">
        <v>23282</v>
      </c>
      <c r="J69" s="146">
        <v>30252</v>
      </c>
    </row>
    <row r="70" spans="1:10" ht="12.75">
      <c r="A70" s="155" t="s">
        <v>147</v>
      </c>
      <c r="B70" s="146"/>
      <c r="C70" s="146">
        <v>428</v>
      </c>
      <c r="D70" s="147">
        <v>73</v>
      </c>
      <c r="E70" s="146">
        <v>928</v>
      </c>
      <c r="F70" s="146">
        <v>939</v>
      </c>
      <c r="G70" s="146">
        <v>10866</v>
      </c>
      <c r="H70" s="146">
        <v>9871</v>
      </c>
      <c r="I70" s="146">
        <v>11794</v>
      </c>
      <c r="J70" s="146">
        <v>10809</v>
      </c>
    </row>
    <row r="71" spans="1:10" ht="13.5" thickBot="1">
      <c r="A71" s="317" t="s">
        <v>1</v>
      </c>
      <c r="B71" s="322"/>
      <c r="C71" s="322">
        <v>9846</v>
      </c>
      <c r="D71" s="323">
        <v>293</v>
      </c>
      <c r="E71" s="322">
        <v>1398</v>
      </c>
      <c r="F71" s="322">
        <v>1779</v>
      </c>
      <c r="G71" s="322">
        <v>33678</v>
      </c>
      <c r="H71" s="322">
        <v>39282</v>
      </c>
      <c r="I71" s="322">
        <v>35076</v>
      </c>
      <c r="J71" s="322">
        <v>41061</v>
      </c>
    </row>
    <row r="72" spans="1:10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</row>
    <row r="73" spans="1:10" ht="12.75">
      <c r="A73" s="136" t="s">
        <v>187</v>
      </c>
      <c r="B73" s="135"/>
      <c r="C73" s="135"/>
      <c r="D73" s="135"/>
      <c r="E73" s="135"/>
      <c r="F73" s="135"/>
      <c r="G73" s="135"/>
      <c r="H73" s="135"/>
      <c r="I73" s="135"/>
      <c r="J73" s="135"/>
    </row>
    <row r="74" spans="1:10" ht="12.75">
      <c r="A74" s="137" t="s">
        <v>148</v>
      </c>
      <c r="B74" s="137"/>
      <c r="C74" s="137"/>
      <c r="D74" s="137"/>
      <c r="E74" s="137"/>
      <c r="F74" s="137"/>
      <c r="G74" s="137"/>
      <c r="H74" s="137"/>
      <c r="I74" s="137"/>
      <c r="J74" s="137"/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  <ignoredErrors>
    <ignoredError sqref="B2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F73"/>
  <sheetViews>
    <sheetView showGridLines="0" view="pageBreakPreview" zoomScale="85" zoomScaleNormal="75" zoomScaleSheetLayoutView="85" workbookViewId="0" topLeftCell="A49">
      <selection activeCell="A71" sqref="A71:E71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21.28125" style="1" bestFit="1" customWidth="1"/>
    <col min="4" max="4" width="9.8515625" style="1" bestFit="1" customWidth="1"/>
    <col min="5" max="5" width="24.140625" style="1" bestFit="1" customWidth="1"/>
    <col min="6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264" t="s">
        <v>55</v>
      </c>
      <c r="B1" s="264"/>
      <c r="C1" s="264"/>
      <c r="D1" s="264"/>
      <c r="E1" s="264"/>
    </row>
    <row r="2" spans="1:4" ht="12.75" customHeight="1">
      <c r="A2" s="26"/>
      <c r="B2" s="6"/>
      <c r="C2" s="6"/>
      <c r="D2" s="6"/>
    </row>
    <row r="3" spans="1:6" ht="17.25">
      <c r="A3" s="277" t="s">
        <v>188</v>
      </c>
      <c r="B3" s="277"/>
      <c r="C3" s="277"/>
      <c r="D3" s="277"/>
      <c r="E3" s="277"/>
      <c r="F3" s="277"/>
    </row>
    <row r="4" spans="1:5" ht="15">
      <c r="A4" s="277" t="s">
        <v>172</v>
      </c>
      <c r="B4" s="277"/>
      <c r="C4" s="277"/>
      <c r="D4" s="277"/>
      <c r="E4" s="277"/>
    </row>
    <row r="5" spans="1:4" ht="13.5" thickBot="1">
      <c r="A5" s="80"/>
      <c r="B5" s="80"/>
      <c r="C5" s="80"/>
      <c r="D5" s="80"/>
    </row>
    <row r="6" spans="1:5" ht="42" customHeight="1" thickBot="1">
      <c r="A6" s="275" t="s">
        <v>124</v>
      </c>
      <c r="B6" s="276"/>
      <c r="C6" s="158" t="s">
        <v>149</v>
      </c>
      <c r="D6" s="158" t="s">
        <v>127</v>
      </c>
      <c r="E6" s="159" t="s">
        <v>150</v>
      </c>
    </row>
    <row r="7" spans="1:5" s="3" customFormat="1" ht="12.75">
      <c r="A7" s="154" t="s">
        <v>129</v>
      </c>
      <c r="B7" s="133" t="s">
        <v>130</v>
      </c>
      <c r="C7" s="32">
        <v>2154221.35</v>
      </c>
      <c r="D7" s="138">
        <v>346</v>
      </c>
      <c r="E7" s="205">
        <v>6227.69</v>
      </c>
    </row>
    <row r="8" spans="1:5" s="3" customFormat="1" ht="12.75">
      <c r="A8" s="154" t="s">
        <v>129</v>
      </c>
      <c r="B8" s="133" t="s">
        <v>131</v>
      </c>
      <c r="C8" s="35">
        <v>5868695.69</v>
      </c>
      <c r="D8" s="140">
        <v>428</v>
      </c>
      <c r="E8" s="206">
        <v>13724.41</v>
      </c>
    </row>
    <row r="9" spans="1:5" ht="12.75">
      <c r="A9" s="154" t="s">
        <v>129</v>
      </c>
      <c r="B9" s="133" t="s">
        <v>132</v>
      </c>
      <c r="C9" s="35">
        <v>24280567.02</v>
      </c>
      <c r="D9" s="140">
        <v>1294</v>
      </c>
      <c r="E9" s="206">
        <v>18767.88</v>
      </c>
    </row>
    <row r="10" spans="1:5" ht="12.75">
      <c r="A10" s="154" t="s">
        <v>133</v>
      </c>
      <c r="B10" s="133" t="s">
        <v>179</v>
      </c>
      <c r="C10" s="35">
        <v>1342790</v>
      </c>
      <c r="D10" s="140">
        <v>105</v>
      </c>
      <c r="E10" s="206">
        <v>12772.66</v>
      </c>
    </row>
    <row r="11" spans="1:5" s="3" customFormat="1" ht="12.75">
      <c r="A11" s="154" t="s">
        <v>133</v>
      </c>
      <c r="B11" s="133" t="s">
        <v>130</v>
      </c>
      <c r="C11" s="35">
        <v>16918963.36</v>
      </c>
      <c r="D11" s="140">
        <v>483</v>
      </c>
      <c r="E11" s="206">
        <v>34994.13</v>
      </c>
    </row>
    <row r="12" spans="1:5" ht="12.75">
      <c r="A12" s="154" t="s">
        <v>133</v>
      </c>
      <c r="B12" s="133" t="s">
        <v>131</v>
      </c>
      <c r="C12" s="35">
        <v>14833608.67</v>
      </c>
      <c r="D12" s="140">
        <v>447</v>
      </c>
      <c r="E12" s="206">
        <v>33181.1</v>
      </c>
    </row>
    <row r="13" spans="1:5" ht="12.75">
      <c r="A13" s="154" t="s">
        <v>133</v>
      </c>
      <c r="B13" s="133" t="s">
        <v>132</v>
      </c>
      <c r="C13" s="35">
        <v>44916052.16</v>
      </c>
      <c r="D13" s="140">
        <v>2048</v>
      </c>
      <c r="E13" s="206">
        <v>21932.42</v>
      </c>
    </row>
    <row r="14" spans="1:5" ht="12.75">
      <c r="A14" s="154" t="s">
        <v>165</v>
      </c>
      <c r="B14" s="133" t="s">
        <v>134</v>
      </c>
      <c r="C14" s="35">
        <v>1452608.01</v>
      </c>
      <c r="D14" s="140">
        <v>76</v>
      </c>
      <c r="E14" s="206">
        <v>19053.1</v>
      </c>
    </row>
    <row r="15" spans="1:5" ht="12.75">
      <c r="A15" s="154" t="s">
        <v>165</v>
      </c>
      <c r="B15" s="133" t="s">
        <v>180</v>
      </c>
      <c r="C15" s="35">
        <v>2433055.59</v>
      </c>
      <c r="D15" s="140">
        <v>207</v>
      </c>
      <c r="E15" s="206">
        <v>11739.71</v>
      </c>
    </row>
    <row r="16" spans="1:5" ht="12.75">
      <c r="A16" s="154" t="s">
        <v>165</v>
      </c>
      <c r="B16" s="133" t="s">
        <v>130</v>
      </c>
      <c r="C16" s="35">
        <v>4669132.88</v>
      </c>
      <c r="D16" s="140">
        <v>500</v>
      </c>
      <c r="E16" s="206">
        <v>9329.5</v>
      </c>
    </row>
    <row r="17" spans="1:5" s="3" customFormat="1" ht="12.75">
      <c r="A17" s="154" t="s">
        <v>165</v>
      </c>
      <c r="B17" s="133" t="s">
        <v>131</v>
      </c>
      <c r="C17" s="35">
        <v>4791466.08</v>
      </c>
      <c r="D17" s="140">
        <v>186</v>
      </c>
      <c r="E17" s="206">
        <v>25717.71</v>
      </c>
    </row>
    <row r="18" spans="1:5" ht="12.75">
      <c r="A18" s="154" t="s">
        <v>165</v>
      </c>
      <c r="B18" s="133" t="s">
        <v>132</v>
      </c>
      <c r="C18" s="35">
        <v>3146421.04</v>
      </c>
      <c r="D18" s="140">
        <v>117</v>
      </c>
      <c r="E18" s="206">
        <v>26998.64</v>
      </c>
    </row>
    <row r="19" spans="1:5" ht="12.75">
      <c r="A19" s="154" t="s">
        <v>166</v>
      </c>
      <c r="B19" s="133" t="s">
        <v>181</v>
      </c>
      <c r="C19" s="35">
        <v>2757486.51</v>
      </c>
      <c r="D19" s="140">
        <v>168</v>
      </c>
      <c r="E19" s="206">
        <v>16365.88</v>
      </c>
    </row>
    <row r="20" spans="1:5" s="3" customFormat="1" ht="12.75">
      <c r="A20" s="154" t="s">
        <v>166</v>
      </c>
      <c r="B20" s="133" t="s">
        <v>182</v>
      </c>
      <c r="C20" s="35">
        <v>4446487.27</v>
      </c>
      <c r="D20" s="140">
        <v>409</v>
      </c>
      <c r="E20" s="206">
        <v>10874.27</v>
      </c>
    </row>
    <row r="21" spans="1:5" s="3" customFormat="1" ht="12.75">
      <c r="A21" s="154" t="s">
        <v>135</v>
      </c>
      <c r="B21" s="133" t="s">
        <v>134</v>
      </c>
      <c r="C21" s="35">
        <v>56772755.69</v>
      </c>
      <c r="D21" s="140">
        <v>4267</v>
      </c>
      <c r="E21" s="206">
        <v>13304.51</v>
      </c>
    </row>
    <row r="22" spans="1:5" s="3" customFormat="1" ht="12.75">
      <c r="A22" s="154" t="s">
        <v>135</v>
      </c>
      <c r="B22" s="133" t="s">
        <v>180</v>
      </c>
      <c r="C22" s="35">
        <v>12970520.1</v>
      </c>
      <c r="D22" s="140">
        <v>799</v>
      </c>
      <c r="E22" s="206">
        <v>16235.07</v>
      </c>
    </row>
    <row r="23" spans="1:5" s="3" customFormat="1" ht="12.75">
      <c r="A23" s="154" t="s">
        <v>135</v>
      </c>
      <c r="B23" s="133" t="s">
        <v>171</v>
      </c>
      <c r="C23" s="35">
        <v>15464683.24</v>
      </c>
      <c r="D23" s="140">
        <v>875</v>
      </c>
      <c r="E23" s="206">
        <v>17679.58</v>
      </c>
    </row>
    <row r="24" spans="1:5" s="3" customFormat="1" ht="12.75">
      <c r="A24" s="154" t="s">
        <v>136</v>
      </c>
      <c r="B24" s="133"/>
      <c r="C24" s="35">
        <v>219219514.63</v>
      </c>
      <c r="D24" s="140">
        <v>12756</v>
      </c>
      <c r="E24" s="206">
        <v>17185.79</v>
      </c>
    </row>
    <row r="25" spans="1:5" s="3" customFormat="1" ht="12.75">
      <c r="A25" s="154" t="s">
        <v>129</v>
      </c>
      <c r="B25" s="133" t="s">
        <v>168</v>
      </c>
      <c r="C25" s="35">
        <v>43072084.58</v>
      </c>
      <c r="D25" s="140">
        <v>1543</v>
      </c>
      <c r="E25" s="206">
        <v>27920.48</v>
      </c>
    </row>
    <row r="26" spans="1:5" s="3" customFormat="1" ht="12.75">
      <c r="A26" s="154" t="s">
        <v>129</v>
      </c>
      <c r="B26" s="133" t="s">
        <v>137</v>
      </c>
      <c r="C26" s="35">
        <v>70483003.58</v>
      </c>
      <c r="D26" s="140">
        <v>1132</v>
      </c>
      <c r="E26" s="206">
        <v>62267.44</v>
      </c>
    </row>
    <row r="27" spans="1:5" ht="12.75">
      <c r="A27" s="155" t="s">
        <v>165</v>
      </c>
      <c r="B27" s="145" t="s">
        <v>167</v>
      </c>
      <c r="C27" s="207">
        <v>8109472.93</v>
      </c>
      <c r="D27" s="208">
        <v>348</v>
      </c>
      <c r="E27" s="209">
        <v>23327.21</v>
      </c>
    </row>
    <row r="28" spans="1:5" s="3" customFormat="1" ht="12.75">
      <c r="A28" s="154" t="s">
        <v>166</v>
      </c>
      <c r="B28" s="133" t="s">
        <v>132</v>
      </c>
      <c r="C28" s="35">
        <v>2023994.53</v>
      </c>
      <c r="D28" s="148">
        <v>68</v>
      </c>
      <c r="E28" s="206">
        <v>29655.6</v>
      </c>
    </row>
    <row r="29" spans="1:5" ht="12.75">
      <c r="A29" s="154" t="s">
        <v>183</v>
      </c>
      <c r="B29" s="133" t="s">
        <v>167</v>
      </c>
      <c r="C29" s="35">
        <v>29742284.17</v>
      </c>
      <c r="D29" s="140">
        <v>670</v>
      </c>
      <c r="E29" s="206">
        <v>44380.21</v>
      </c>
    </row>
    <row r="30" spans="1:5" s="3" customFormat="1" ht="12.75">
      <c r="A30" s="154" t="s">
        <v>138</v>
      </c>
      <c r="B30" s="133"/>
      <c r="C30" s="35">
        <v>153430839.78</v>
      </c>
      <c r="D30" s="140">
        <v>3761</v>
      </c>
      <c r="E30" s="206">
        <v>40798.7</v>
      </c>
    </row>
    <row r="31" spans="1:5" s="3" customFormat="1" ht="12.75">
      <c r="A31" s="154" t="s">
        <v>139</v>
      </c>
      <c r="B31" s="133"/>
      <c r="C31" s="35">
        <v>372650354.41</v>
      </c>
      <c r="D31" s="140">
        <v>16517</v>
      </c>
      <c r="E31" s="206">
        <v>22562.27</v>
      </c>
    </row>
    <row r="32" spans="1:5" s="3" customFormat="1" ht="12.75">
      <c r="A32" s="154" t="s">
        <v>129</v>
      </c>
      <c r="B32" s="133" t="s">
        <v>140</v>
      </c>
      <c r="C32" s="35">
        <v>1082518.41</v>
      </c>
      <c r="D32" s="140">
        <v>49</v>
      </c>
      <c r="E32" s="206">
        <v>22150.98</v>
      </c>
    </row>
    <row r="33" spans="1:5" s="3" customFormat="1" ht="12.75">
      <c r="A33" s="154" t="s">
        <v>129</v>
      </c>
      <c r="B33" s="133" t="s">
        <v>130</v>
      </c>
      <c r="C33" s="35">
        <v>10799706.57</v>
      </c>
      <c r="D33" s="143">
        <v>575</v>
      </c>
      <c r="E33" s="206">
        <v>18776.22</v>
      </c>
    </row>
    <row r="34" spans="1:5" ht="21" customHeight="1">
      <c r="A34" s="155" t="s">
        <v>129</v>
      </c>
      <c r="B34" s="145" t="s">
        <v>131</v>
      </c>
      <c r="C34" s="207">
        <v>20544276.49</v>
      </c>
      <c r="D34" s="208">
        <v>1851</v>
      </c>
      <c r="E34" s="209">
        <v>11097.52</v>
      </c>
    </row>
    <row r="35" spans="1:5" ht="12.75">
      <c r="A35" s="155" t="s">
        <v>129</v>
      </c>
      <c r="B35" s="145" t="s">
        <v>132</v>
      </c>
      <c r="C35" s="207">
        <v>26948371.76</v>
      </c>
      <c r="D35" s="208">
        <v>840</v>
      </c>
      <c r="E35" s="209">
        <v>32093.24</v>
      </c>
    </row>
    <row r="36" spans="1:5" ht="12.75">
      <c r="A36" s="154" t="s">
        <v>133</v>
      </c>
      <c r="B36" s="134" t="s">
        <v>140</v>
      </c>
      <c r="C36" s="35">
        <v>148526.28</v>
      </c>
      <c r="D36" s="148">
        <v>32</v>
      </c>
      <c r="E36" s="206">
        <v>4579.9</v>
      </c>
    </row>
    <row r="37" spans="1:5" ht="12.75">
      <c r="A37" s="154" t="s">
        <v>133</v>
      </c>
      <c r="B37" s="134" t="s">
        <v>130</v>
      </c>
      <c r="C37" s="35">
        <v>14069099.79</v>
      </c>
      <c r="D37" s="140">
        <v>726</v>
      </c>
      <c r="E37" s="206">
        <v>19377.32</v>
      </c>
    </row>
    <row r="38" spans="1:5" ht="12.75">
      <c r="A38" s="154" t="s">
        <v>133</v>
      </c>
      <c r="B38" s="134" t="s">
        <v>131</v>
      </c>
      <c r="C38" s="35">
        <v>12588043.13</v>
      </c>
      <c r="D38" s="140">
        <v>1351</v>
      </c>
      <c r="E38" s="206">
        <v>9319.99</v>
      </c>
    </row>
    <row r="39" spans="1:5" ht="12.75">
      <c r="A39" s="154" t="s">
        <v>133</v>
      </c>
      <c r="B39" s="134" t="s">
        <v>170</v>
      </c>
      <c r="C39" s="35">
        <v>6081456.06</v>
      </c>
      <c r="D39" s="140">
        <v>259</v>
      </c>
      <c r="E39" s="206">
        <v>23463.31</v>
      </c>
    </row>
    <row r="40" spans="1:5" ht="12.75">
      <c r="A40" s="154" t="s">
        <v>165</v>
      </c>
      <c r="B40" s="134" t="s">
        <v>169</v>
      </c>
      <c r="C40" s="35">
        <v>7478524.45</v>
      </c>
      <c r="D40" s="140">
        <v>481</v>
      </c>
      <c r="E40" s="206">
        <v>15553.04</v>
      </c>
    </row>
    <row r="41" spans="1:5" ht="12.75">
      <c r="A41" s="154" t="s">
        <v>165</v>
      </c>
      <c r="B41" s="134" t="s">
        <v>130</v>
      </c>
      <c r="C41" s="35">
        <v>1785577.75</v>
      </c>
      <c r="D41" s="140">
        <v>228</v>
      </c>
      <c r="E41" s="206">
        <v>7822.9</v>
      </c>
    </row>
    <row r="42" spans="1:5" ht="12.75">
      <c r="A42" s="154" t="s">
        <v>165</v>
      </c>
      <c r="B42" s="134" t="s">
        <v>131</v>
      </c>
      <c r="C42" s="35">
        <v>1979008.15</v>
      </c>
      <c r="D42" s="140">
        <v>103</v>
      </c>
      <c r="E42" s="206">
        <v>19299.86</v>
      </c>
    </row>
    <row r="43" spans="1:5" ht="12.75">
      <c r="A43" s="154" t="s">
        <v>165</v>
      </c>
      <c r="B43" s="134" t="s">
        <v>132</v>
      </c>
      <c r="C43" s="35">
        <v>950377.68</v>
      </c>
      <c r="D43" s="140">
        <v>66</v>
      </c>
      <c r="E43" s="206">
        <v>14371.35</v>
      </c>
    </row>
    <row r="44" spans="1:5" ht="12.75">
      <c r="A44" s="154" t="s">
        <v>135</v>
      </c>
      <c r="B44" s="134" t="s">
        <v>184</v>
      </c>
      <c r="C44" s="35">
        <v>0</v>
      </c>
      <c r="D44" s="140">
        <v>0</v>
      </c>
      <c r="E44" s="206">
        <v>0</v>
      </c>
    </row>
    <row r="45" spans="1:5" ht="12.75">
      <c r="A45" s="154" t="s">
        <v>135</v>
      </c>
      <c r="B45" s="134" t="s">
        <v>140</v>
      </c>
      <c r="C45" s="35">
        <v>27420146.36</v>
      </c>
      <c r="D45" s="140">
        <v>1662</v>
      </c>
      <c r="E45" s="206">
        <v>16496</v>
      </c>
    </row>
    <row r="46" spans="1:5" ht="12.75">
      <c r="A46" s="154" t="s">
        <v>135</v>
      </c>
      <c r="B46" s="134" t="s">
        <v>168</v>
      </c>
      <c r="C46" s="35">
        <v>13178401.99</v>
      </c>
      <c r="D46" s="140">
        <v>269</v>
      </c>
      <c r="E46" s="206">
        <v>49063.3</v>
      </c>
    </row>
    <row r="47" spans="1:5" ht="12.75">
      <c r="A47" s="154" t="s">
        <v>141</v>
      </c>
      <c r="B47" s="133"/>
      <c r="C47" s="35">
        <v>145054034.85</v>
      </c>
      <c r="D47" s="140">
        <v>8492</v>
      </c>
      <c r="E47" s="206">
        <v>17081.4</v>
      </c>
    </row>
    <row r="48" spans="1:5" ht="12.75">
      <c r="A48" s="154" t="s">
        <v>142</v>
      </c>
      <c r="B48" s="134"/>
      <c r="C48" s="35">
        <v>145054034.85</v>
      </c>
      <c r="D48" s="140">
        <v>8492</v>
      </c>
      <c r="E48" s="206">
        <v>17081.4</v>
      </c>
    </row>
    <row r="49" spans="1:5" ht="12.75">
      <c r="A49" s="154" t="s">
        <v>133</v>
      </c>
      <c r="B49" s="134" t="s">
        <v>185</v>
      </c>
      <c r="C49" s="35">
        <v>477329.67</v>
      </c>
      <c r="D49" s="140">
        <v>30</v>
      </c>
      <c r="E49" s="206">
        <v>16060.89</v>
      </c>
    </row>
    <row r="50" spans="1:5" ht="12.75">
      <c r="A50" s="154" t="s">
        <v>133</v>
      </c>
      <c r="B50" s="134" t="s">
        <v>180</v>
      </c>
      <c r="C50" s="35">
        <v>876568.4</v>
      </c>
      <c r="D50" s="143">
        <v>76</v>
      </c>
      <c r="E50" s="206">
        <v>11489.95</v>
      </c>
    </row>
    <row r="51" spans="1:5" ht="12.75">
      <c r="A51" s="155" t="s">
        <v>133</v>
      </c>
      <c r="B51" s="145" t="s">
        <v>168</v>
      </c>
      <c r="C51" s="207">
        <v>691736.45</v>
      </c>
      <c r="D51" s="208">
        <v>88</v>
      </c>
      <c r="E51" s="209">
        <v>7898.34</v>
      </c>
    </row>
    <row r="52" spans="1:5" ht="12.75">
      <c r="A52" s="155" t="s">
        <v>165</v>
      </c>
      <c r="B52" s="145" t="s">
        <v>134</v>
      </c>
      <c r="C52" s="207">
        <v>-715841.91</v>
      </c>
      <c r="D52" s="208">
        <v>31</v>
      </c>
      <c r="E52" s="209">
        <v>-22980.48</v>
      </c>
    </row>
    <row r="53" spans="1:5" ht="12.75">
      <c r="A53" s="154" t="s">
        <v>165</v>
      </c>
      <c r="B53" s="134" t="s">
        <v>186</v>
      </c>
      <c r="C53" s="35">
        <v>132727.05</v>
      </c>
      <c r="D53" s="148">
        <v>16</v>
      </c>
      <c r="E53" s="206">
        <v>8497.25</v>
      </c>
    </row>
    <row r="54" spans="1:5" ht="12.75">
      <c r="A54" s="154" t="s">
        <v>165</v>
      </c>
      <c r="B54" s="133" t="s">
        <v>130</v>
      </c>
      <c r="C54" s="35">
        <v>80615.93</v>
      </c>
      <c r="D54" s="140">
        <v>32</v>
      </c>
      <c r="E54" s="206">
        <v>2519.25</v>
      </c>
    </row>
    <row r="55" spans="1:5" ht="12.75">
      <c r="A55" s="154" t="s">
        <v>165</v>
      </c>
      <c r="B55" s="133" t="s">
        <v>167</v>
      </c>
      <c r="C55" s="35">
        <v>17936085.75</v>
      </c>
      <c r="D55" s="140">
        <v>614</v>
      </c>
      <c r="E55" s="206">
        <v>29208.54</v>
      </c>
    </row>
    <row r="56" spans="1:5" ht="12.75">
      <c r="A56" s="154" t="s">
        <v>135</v>
      </c>
      <c r="B56" s="133" t="s">
        <v>134</v>
      </c>
      <c r="C56" s="35">
        <v>-2312467.47</v>
      </c>
      <c r="D56" s="140">
        <v>795</v>
      </c>
      <c r="E56" s="206">
        <v>-2907.16</v>
      </c>
    </row>
    <row r="57" spans="1:5" ht="12.75">
      <c r="A57" s="154" t="s">
        <v>135</v>
      </c>
      <c r="B57" s="134" t="s">
        <v>180</v>
      </c>
      <c r="C57" s="35">
        <v>1622236</v>
      </c>
      <c r="D57" s="140">
        <v>145</v>
      </c>
      <c r="E57" s="206">
        <v>11163.2</v>
      </c>
    </row>
    <row r="58" spans="1:5" ht="12.75">
      <c r="A58" s="154" t="s">
        <v>135</v>
      </c>
      <c r="B58" s="133" t="s">
        <v>130</v>
      </c>
      <c r="C58" s="35">
        <v>-58670.3</v>
      </c>
      <c r="D58" s="140">
        <v>51</v>
      </c>
      <c r="E58" s="206">
        <v>-1141.67</v>
      </c>
    </row>
    <row r="59" spans="1:5" ht="12.75">
      <c r="A59" s="154" t="s">
        <v>135</v>
      </c>
      <c r="B59" s="134" t="s">
        <v>167</v>
      </c>
      <c r="C59" s="35">
        <v>1116659.51</v>
      </c>
      <c r="D59" s="140">
        <v>155</v>
      </c>
      <c r="E59" s="206">
        <v>7185.25</v>
      </c>
    </row>
    <row r="60" spans="1:5" ht="12.75">
      <c r="A60" s="154" t="s">
        <v>143</v>
      </c>
      <c r="B60" s="134"/>
      <c r="C60" s="35">
        <v>19846979.06</v>
      </c>
      <c r="D60" s="140">
        <v>2034</v>
      </c>
      <c r="E60" s="206">
        <v>9757.71</v>
      </c>
    </row>
    <row r="61" spans="1:5" ht="12.75">
      <c r="A61" s="154" t="s">
        <v>129</v>
      </c>
      <c r="B61" s="134" t="s">
        <v>132</v>
      </c>
      <c r="C61" s="35">
        <v>15500800.49</v>
      </c>
      <c r="D61" s="143">
        <v>2472</v>
      </c>
      <c r="E61" s="206">
        <v>6271.54</v>
      </c>
    </row>
    <row r="62" spans="1:5" ht="12.75">
      <c r="A62" s="155" t="s">
        <v>129</v>
      </c>
      <c r="B62" s="145" t="s">
        <v>137</v>
      </c>
      <c r="C62" s="207">
        <v>32692994.21</v>
      </c>
      <c r="D62" s="208">
        <v>1155</v>
      </c>
      <c r="E62" s="209">
        <v>28300.48</v>
      </c>
    </row>
    <row r="63" spans="1:5" ht="12.75">
      <c r="A63" s="154" t="s">
        <v>133</v>
      </c>
      <c r="B63" s="134" t="s">
        <v>137</v>
      </c>
      <c r="C63" s="35">
        <v>101072605.83</v>
      </c>
      <c r="D63" s="148">
        <v>2185</v>
      </c>
      <c r="E63" s="206">
        <v>46260.03</v>
      </c>
    </row>
    <row r="64" spans="1:5" ht="12.75">
      <c r="A64" s="154" t="s">
        <v>165</v>
      </c>
      <c r="B64" s="133" t="s">
        <v>171</v>
      </c>
      <c r="C64" s="35">
        <v>362869.02</v>
      </c>
      <c r="D64" s="140">
        <v>92</v>
      </c>
      <c r="E64" s="206">
        <v>3927.15</v>
      </c>
    </row>
    <row r="65" spans="1:5" ht="12.75">
      <c r="A65" s="154" t="s">
        <v>165</v>
      </c>
      <c r="B65" s="133" t="s">
        <v>132</v>
      </c>
      <c r="C65" s="35">
        <v>23343031.01</v>
      </c>
      <c r="D65" s="140">
        <v>1157</v>
      </c>
      <c r="E65" s="206">
        <v>20177.92</v>
      </c>
    </row>
    <row r="66" spans="1:5" ht="12.75">
      <c r="A66" s="154" t="s">
        <v>165</v>
      </c>
      <c r="B66" s="133" t="s">
        <v>137</v>
      </c>
      <c r="C66" s="35">
        <v>17091778.51</v>
      </c>
      <c r="D66" s="140">
        <v>973</v>
      </c>
      <c r="E66" s="206">
        <v>17574.01</v>
      </c>
    </row>
    <row r="67" spans="1:5" ht="12.75">
      <c r="A67" s="154" t="s">
        <v>144</v>
      </c>
      <c r="B67" s="133"/>
      <c r="C67" s="35">
        <v>190064079.06</v>
      </c>
      <c r="D67" s="140">
        <v>8034</v>
      </c>
      <c r="E67" s="206">
        <v>23558.88</v>
      </c>
    </row>
    <row r="68" spans="1:5" ht="12.75">
      <c r="A68" s="154" t="s">
        <v>145</v>
      </c>
      <c r="B68" s="133"/>
      <c r="C68" s="35">
        <v>209911058.13</v>
      </c>
      <c r="D68" s="143">
        <v>10068</v>
      </c>
      <c r="E68" s="206">
        <v>20850.35</v>
      </c>
    </row>
    <row r="69" spans="1:5" ht="12.75">
      <c r="A69" s="155" t="s">
        <v>146</v>
      </c>
      <c r="B69" s="145"/>
      <c r="C69" s="207">
        <v>384120528.55</v>
      </c>
      <c r="D69" s="208">
        <v>23282</v>
      </c>
      <c r="E69" s="209">
        <v>16498.77</v>
      </c>
    </row>
    <row r="70" spans="1:5" ht="12.75">
      <c r="A70" s="155" t="s">
        <v>147</v>
      </c>
      <c r="B70" s="145"/>
      <c r="C70" s="207">
        <v>343494918.84</v>
      </c>
      <c r="D70" s="208">
        <v>11794</v>
      </c>
      <c r="E70" s="209">
        <v>29124.05</v>
      </c>
    </row>
    <row r="71" spans="1:5" ht="13.5" thickBot="1">
      <c r="A71" s="317" t="s">
        <v>1</v>
      </c>
      <c r="B71" s="318"/>
      <c r="C71" s="319">
        <v>727615447.39</v>
      </c>
      <c r="D71" s="320">
        <v>35076</v>
      </c>
      <c r="E71" s="321">
        <v>20743.99</v>
      </c>
    </row>
    <row r="72" spans="1:5" ht="12.75">
      <c r="A72" s="137" t="s">
        <v>148</v>
      </c>
      <c r="B72" s="137"/>
      <c r="C72" s="137"/>
      <c r="D72" s="137"/>
      <c r="E72" s="137"/>
    </row>
    <row r="73" spans="1:5" ht="12.75">
      <c r="A73" s="137" t="s">
        <v>187</v>
      </c>
      <c r="B73" s="137"/>
      <c r="C73" s="137"/>
      <c r="D73" s="137"/>
      <c r="E73" s="137"/>
    </row>
  </sheetData>
  <mergeCells count="4">
    <mergeCell ref="A6:B6"/>
    <mergeCell ref="A1:E1"/>
    <mergeCell ref="A4:E4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view="pageBreakPreview" zoomScale="75" zoomScaleNormal="75" zoomScaleSheetLayoutView="75" workbookViewId="0" topLeftCell="A1">
      <selection activeCell="B18" sqref="B18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12.7109375" style="2" bestFit="1" customWidth="1"/>
    <col min="4" max="4" width="17.57421875" style="2" bestFit="1" customWidth="1"/>
    <col min="5" max="5" width="13.00390625" style="2" bestFit="1" customWidth="1"/>
    <col min="6" max="6" width="17.57421875" style="2" bestFit="1" customWidth="1"/>
    <col min="7" max="7" width="13.00390625" style="2" bestFit="1" customWidth="1"/>
    <col min="8" max="8" width="17.57421875" style="2" bestFit="1" customWidth="1"/>
    <col min="9" max="9" width="13.00390625" style="2" bestFit="1" customWidth="1"/>
    <col min="10" max="10" width="17.57421875" style="2" bestFit="1" customWidth="1"/>
    <col min="11" max="11" width="12.7109375" style="2" bestFit="1" customWidth="1"/>
    <col min="12" max="12" width="10.7109375" style="2" customWidth="1"/>
    <col min="13" max="13" width="9.7109375" style="2" customWidth="1"/>
    <col min="14" max="14" width="11.140625" style="2" customWidth="1"/>
    <col min="15" max="15" width="17.00390625" style="2" bestFit="1" customWidth="1"/>
    <col min="16" max="16" width="12.7109375" style="2" customWidth="1"/>
    <col min="17" max="16384" width="19.140625" style="2" customWidth="1"/>
  </cols>
  <sheetData>
    <row r="1" spans="1:16" ht="18">
      <c r="A1" s="283" t="s">
        <v>55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3" ht="12.75" customHeight="1">
      <c r="A2" s="27"/>
      <c r="B2" s="5"/>
      <c r="C2" s="5"/>
    </row>
    <row r="3" spans="1:16" ht="15">
      <c r="A3" s="284" t="s">
        <v>173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</row>
    <row r="4" spans="1:16" ht="13.5" thickBo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150"/>
      <c r="N4" s="150"/>
      <c r="O4" s="96"/>
      <c r="P4" s="96"/>
    </row>
    <row r="5" spans="1:20" ht="12.75">
      <c r="A5" s="287" t="s">
        <v>9</v>
      </c>
      <c r="B5" s="288"/>
      <c r="C5" s="285" t="s">
        <v>20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18"/>
      <c r="R5" s="18"/>
      <c r="S5" s="18"/>
      <c r="T5" s="18"/>
    </row>
    <row r="6" spans="1:20" ht="27" customHeight="1" thickBot="1">
      <c r="A6" s="289"/>
      <c r="B6" s="290"/>
      <c r="C6" s="279" t="s">
        <v>11</v>
      </c>
      <c r="D6" s="279"/>
      <c r="E6" s="279" t="s">
        <v>10</v>
      </c>
      <c r="F6" s="279"/>
      <c r="G6" s="279" t="s">
        <v>12</v>
      </c>
      <c r="H6" s="279"/>
      <c r="I6" s="279" t="s">
        <v>158</v>
      </c>
      <c r="J6" s="279"/>
      <c r="K6" s="279" t="s">
        <v>13</v>
      </c>
      <c r="L6" s="279"/>
      <c r="M6" s="279" t="s">
        <v>157</v>
      </c>
      <c r="N6" s="279"/>
      <c r="O6" s="291" t="s">
        <v>0</v>
      </c>
      <c r="P6" s="292"/>
      <c r="Q6" s="18"/>
      <c r="R6" s="18"/>
      <c r="S6" s="18"/>
      <c r="T6" s="18"/>
    </row>
    <row r="7" spans="1:20" ht="27" customHeight="1">
      <c r="A7" s="160" t="s">
        <v>49</v>
      </c>
      <c r="B7" s="160" t="s">
        <v>50</v>
      </c>
      <c r="C7" s="211" t="s">
        <v>44</v>
      </c>
      <c r="D7" s="211" t="s">
        <v>45</v>
      </c>
      <c r="E7" s="211" t="s">
        <v>44</v>
      </c>
      <c r="F7" s="211" t="s">
        <v>45</v>
      </c>
      <c r="G7" s="211" t="s">
        <v>44</v>
      </c>
      <c r="H7" s="211" t="s">
        <v>45</v>
      </c>
      <c r="I7" s="211" t="s">
        <v>44</v>
      </c>
      <c r="J7" s="211" t="s">
        <v>45</v>
      </c>
      <c r="K7" s="212" t="s">
        <v>44</v>
      </c>
      <c r="L7" s="211" t="s">
        <v>45</v>
      </c>
      <c r="M7" s="211" t="s">
        <v>155</v>
      </c>
      <c r="N7" s="211" t="s">
        <v>156</v>
      </c>
      <c r="O7" s="171" t="s">
        <v>44</v>
      </c>
      <c r="P7" s="161" t="s">
        <v>45</v>
      </c>
      <c r="Q7" s="19"/>
      <c r="R7" s="19"/>
      <c r="S7" s="19"/>
      <c r="T7" s="19"/>
    </row>
    <row r="8" spans="1:20" ht="12.75">
      <c r="A8" s="316" t="s">
        <v>98</v>
      </c>
      <c r="B8" s="151" t="s">
        <v>14</v>
      </c>
      <c r="C8" s="213">
        <v>111</v>
      </c>
      <c r="D8" s="214">
        <v>28.138828828828824</v>
      </c>
      <c r="E8" s="213">
        <v>294</v>
      </c>
      <c r="F8" s="214">
        <v>22.33829931972789</v>
      </c>
      <c r="G8" s="213">
        <v>84</v>
      </c>
      <c r="H8" s="214">
        <v>15.793690476190472</v>
      </c>
      <c r="I8" s="213">
        <v>90</v>
      </c>
      <c r="J8" s="214">
        <v>16.805777777777777</v>
      </c>
      <c r="K8" s="215">
        <v>4885</v>
      </c>
      <c r="L8" s="214">
        <v>6.510272262026617</v>
      </c>
      <c r="M8" s="216"/>
      <c r="N8" s="217"/>
      <c r="O8" s="172">
        <v>5464</v>
      </c>
      <c r="P8" s="162">
        <v>8.113605417276771</v>
      </c>
      <c r="Q8" s="19"/>
      <c r="R8" s="19"/>
      <c r="S8" s="19"/>
      <c r="T8" s="19"/>
    </row>
    <row r="9" spans="1:20" ht="12.75">
      <c r="A9" s="316"/>
      <c r="B9" s="152" t="s">
        <v>15</v>
      </c>
      <c r="C9" s="218">
        <v>743</v>
      </c>
      <c r="D9" s="219">
        <v>20.41165545087486</v>
      </c>
      <c r="E9" s="218">
        <v>266</v>
      </c>
      <c r="F9" s="219">
        <v>18.041879699248117</v>
      </c>
      <c r="G9" s="218">
        <v>160</v>
      </c>
      <c r="H9" s="219">
        <v>12.3588125</v>
      </c>
      <c r="I9" s="218"/>
      <c r="J9" s="219"/>
      <c r="K9" s="220">
        <v>1951</v>
      </c>
      <c r="L9" s="219">
        <v>8.103167606355715</v>
      </c>
      <c r="M9" s="221"/>
      <c r="N9" s="222"/>
      <c r="O9" s="173">
        <v>3120</v>
      </c>
      <c r="P9" s="163">
        <v>12.099900641025684</v>
      </c>
      <c r="Q9" s="19"/>
      <c r="R9" s="19"/>
      <c r="S9" s="19"/>
      <c r="T9" s="19"/>
    </row>
    <row r="10" spans="1:20" ht="12.75">
      <c r="A10" s="316"/>
      <c r="B10" s="152" t="s">
        <v>16</v>
      </c>
      <c r="C10" s="218">
        <v>149</v>
      </c>
      <c r="D10" s="219">
        <v>18.84879194630873</v>
      </c>
      <c r="E10" s="218">
        <v>92</v>
      </c>
      <c r="F10" s="219">
        <v>16.559347826086956</v>
      </c>
      <c r="G10" s="218"/>
      <c r="H10" s="219"/>
      <c r="I10" s="218"/>
      <c r="J10" s="219"/>
      <c r="K10" s="220">
        <v>582</v>
      </c>
      <c r="L10" s="219">
        <v>8.823745704467346</v>
      </c>
      <c r="M10" s="221"/>
      <c r="N10" s="222"/>
      <c r="O10" s="173">
        <v>823</v>
      </c>
      <c r="P10" s="163">
        <v>11.503462940461693</v>
      </c>
      <c r="Q10" s="19"/>
      <c r="R10" s="19"/>
      <c r="S10" s="19"/>
      <c r="T10" s="19"/>
    </row>
    <row r="11" spans="1:20" ht="12.75">
      <c r="A11" s="316"/>
      <c r="B11" s="152" t="s">
        <v>2</v>
      </c>
      <c r="C11" s="218"/>
      <c r="D11" s="219"/>
      <c r="E11" s="218">
        <v>14</v>
      </c>
      <c r="F11" s="219">
        <v>13.115714285714285</v>
      </c>
      <c r="G11" s="218"/>
      <c r="H11" s="219"/>
      <c r="I11" s="218"/>
      <c r="J11" s="219"/>
      <c r="K11" s="220">
        <v>889</v>
      </c>
      <c r="L11" s="219">
        <v>8.116051743532068</v>
      </c>
      <c r="M11" s="221"/>
      <c r="N11" s="222"/>
      <c r="O11" s="173">
        <v>903</v>
      </c>
      <c r="P11" s="163">
        <v>8.193565891472877</v>
      </c>
      <c r="Q11" s="19"/>
      <c r="R11" s="19"/>
      <c r="S11" s="19"/>
      <c r="T11" s="19"/>
    </row>
    <row r="12" spans="1:20" ht="12.75">
      <c r="A12" s="316"/>
      <c r="B12" s="152" t="s">
        <v>99</v>
      </c>
      <c r="C12" s="218"/>
      <c r="D12" s="219"/>
      <c r="E12" s="218"/>
      <c r="F12" s="219"/>
      <c r="G12" s="218">
        <v>94</v>
      </c>
      <c r="H12" s="219">
        <v>25.35648936170213</v>
      </c>
      <c r="I12" s="218"/>
      <c r="J12" s="219"/>
      <c r="K12" s="220"/>
      <c r="L12" s="219"/>
      <c r="M12" s="221"/>
      <c r="N12" s="222"/>
      <c r="O12" s="173">
        <v>94</v>
      </c>
      <c r="P12" s="163">
        <v>25.35648936170213</v>
      </c>
      <c r="Q12" s="19"/>
      <c r="R12" s="19"/>
      <c r="S12" s="19"/>
      <c r="T12" s="19"/>
    </row>
    <row r="13" spans="1:20" ht="12.75">
      <c r="A13" s="316"/>
      <c r="B13" s="97" t="s">
        <v>0</v>
      </c>
      <c r="C13" s="165">
        <v>1003</v>
      </c>
      <c r="D13" s="166">
        <v>21.03463609172479</v>
      </c>
      <c r="E13" s="165">
        <v>666</v>
      </c>
      <c r="F13" s="166">
        <v>19.630150150150147</v>
      </c>
      <c r="G13" s="165">
        <v>338</v>
      </c>
      <c r="H13" s="166">
        <v>16.82718934911242</v>
      </c>
      <c r="I13" s="165">
        <v>90</v>
      </c>
      <c r="J13" s="166">
        <v>16.805777777777777</v>
      </c>
      <c r="K13" s="170">
        <v>8307</v>
      </c>
      <c r="L13" s="166">
        <v>7.2183158781750505</v>
      </c>
      <c r="M13" s="168"/>
      <c r="N13" s="169"/>
      <c r="O13" s="174">
        <v>10404</v>
      </c>
      <c r="P13" s="167">
        <v>9.739915417147287</v>
      </c>
      <c r="Q13" s="19"/>
      <c r="R13" s="19"/>
      <c r="S13" s="19"/>
      <c r="T13" s="19"/>
    </row>
    <row r="14" spans="1:20" ht="12.75" customHeight="1">
      <c r="A14" s="316" t="s">
        <v>151</v>
      </c>
      <c r="B14" s="152" t="s">
        <v>17</v>
      </c>
      <c r="C14" s="223">
        <v>102</v>
      </c>
      <c r="D14" s="224">
        <v>33.087450980392155</v>
      </c>
      <c r="E14" s="223"/>
      <c r="F14" s="224"/>
      <c r="G14" s="225">
        <v>19</v>
      </c>
      <c r="H14" s="224">
        <v>24.009473684210526</v>
      </c>
      <c r="I14" s="223">
        <v>60</v>
      </c>
      <c r="J14" s="224">
        <v>31.770333333333326</v>
      </c>
      <c r="K14" s="223"/>
      <c r="L14" s="224"/>
      <c r="M14" s="223"/>
      <c r="N14" s="224"/>
      <c r="O14" s="225">
        <v>181</v>
      </c>
      <c r="P14" s="167">
        <v>31.697900552486196</v>
      </c>
      <c r="Q14" s="18"/>
      <c r="R14" s="18"/>
      <c r="S14" s="18"/>
      <c r="T14" s="18"/>
    </row>
    <row r="15" spans="1:20" ht="12.75">
      <c r="A15" s="316"/>
      <c r="B15" s="97" t="s">
        <v>0</v>
      </c>
      <c r="C15" s="165">
        <v>102</v>
      </c>
      <c r="D15" s="166">
        <v>33.087450980392155</v>
      </c>
      <c r="E15" s="165"/>
      <c r="F15" s="166"/>
      <c r="G15" s="165">
        <v>19</v>
      </c>
      <c r="H15" s="166">
        <v>24.009473684210526</v>
      </c>
      <c r="I15" s="165">
        <v>60</v>
      </c>
      <c r="J15" s="166">
        <v>31.770333333333326</v>
      </c>
      <c r="K15" s="170"/>
      <c r="L15" s="166"/>
      <c r="M15" s="168"/>
      <c r="N15" s="169"/>
      <c r="O15" s="174">
        <v>181</v>
      </c>
      <c r="P15" s="167">
        <v>31.697900552486196</v>
      </c>
      <c r="Q15" s="18"/>
      <c r="R15" s="18"/>
      <c r="S15" s="18"/>
      <c r="T15" s="18"/>
    </row>
    <row r="16" spans="1:20" ht="14.25" customHeight="1">
      <c r="A16" s="316" t="s">
        <v>152</v>
      </c>
      <c r="B16" s="152" t="s">
        <v>18</v>
      </c>
      <c r="C16" s="218">
        <v>32</v>
      </c>
      <c r="D16" s="219">
        <v>57.4975</v>
      </c>
      <c r="E16" s="218"/>
      <c r="F16" s="219"/>
      <c r="G16" s="218"/>
      <c r="H16" s="219"/>
      <c r="I16" s="218"/>
      <c r="J16" s="219"/>
      <c r="K16" s="220"/>
      <c r="L16" s="219"/>
      <c r="M16" s="221"/>
      <c r="N16" s="222"/>
      <c r="O16" s="173">
        <v>32</v>
      </c>
      <c r="P16" s="163">
        <v>57.4975</v>
      </c>
      <c r="Q16" s="19"/>
      <c r="R16" s="19"/>
      <c r="S16" s="19"/>
      <c r="T16" s="19"/>
    </row>
    <row r="17" spans="1:20" ht="12.75">
      <c r="A17" s="316"/>
      <c r="B17" s="152" t="s">
        <v>56</v>
      </c>
      <c r="C17" s="218">
        <v>91</v>
      </c>
      <c r="D17" s="219">
        <v>39.10208791208791</v>
      </c>
      <c r="E17" s="218"/>
      <c r="F17" s="219"/>
      <c r="G17" s="218">
        <v>4</v>
      </c>
      <c r="H17" s="219">
        <v>22.475</v>
      </c>
      <c r="I17" s="218"/>
      <c r="J17" s="219"/>
      <c r="K17" s="220"/>
      <c r="L17" s="219"/>
      <c r="M17" s="221"/>
      <c r="N17" s="222"/>
      <c r="O17" s="173">
        <v>95</v>
      </c>
      <c r="P17" s="163">
        <v>38.402</v>
      </c>
      <c r="Q17" s="19"/>
      <c r="R17" s="19"/>
      <c r="S17" s="19"/>
      <c r="T17" s="19"/>
    </row>
    <row r="18" spans="1:20" ht="12.75">
      <c r="A18" s="316"/>
      <c r="B18" s="153" t="s">
        <v>19</v>
      </c>
      <c r="C18" s="226"/>
      <c r="D18" s="227"/>
      <c r="E18" s="226">
        <v>33</v>
      </c>
      <c r="F18" s="227">
        <v>81.66090909090907</v>
      </c>
      <c r="G18" s="226">
        <v>94</v>
      </c>
      <c r="H18" s="227">
        <v>34.98095744680852</v>
      </c>
      <c r="I18" s="226"/>
      <c r="J18" s="227"/>
      <c r="K18" s="228"/>
      <c r="L18" s="227"/>
      <c r="M18" s="221"/>
      <c r="N18" s="222"/>
      <c r="O18" s="175">
        <v>127</v>
      </c>
      <c r="P18" s="164">
        <v>47.110393700787405</v>
      </c>
      <c r="Q18" s="19"/>
      <c r="R18" s="19"/>
      <c r="S18" s="19"/>
      <c r="T18" s="19"/>
    </row>
    <row r="19" spans="1:20" ht="12.75">
      <c r="A19" s="316"/>
      <c r="B19" s="97" t="s">
        <v>0</v>
      </c>
      <c r="C19" s="165">
        <v>123</v>
      </c>
      <c r="D19" s="166">
        <v>43.8878861788618</v>
      </c>
      <c r="E19" s="165">
        <v>33</v>
      </c>
      <c r="F19" s="166">
        <v>81.66090909090907</v>
      </c>
      <c r="G19" s="165">
        <v>98</v>
      </c>
      <c r="H19" s="166">
        <v>34.470510204081634</v>
      </c>
      <c r="I19" s="165"/>
      <c r="J19" s="166"/>
      <c r="K19" s="170"/>
      <c r="L19" s="166"/>
      <c r="M19" s="168"/>
      <c r="N19" s="169"/>
      <c r="O19" s="174">
        <v>254</v>
      </c>
      <c r="P19" s="167">
        <v>45.16192913385827</v>
      </c>
      <c r="Q19" s="19"/>
      <c r="R19" s="19"/>
      <c r="S19" s="19"/>
      <c r="T19" s="19"/>
    </row>
    <row r="20" spans="1:20" ht="12.75" customHeight="1">
      <c r="A20" s="316" t="s">
        <v>153</v>
      </c>
      <c r="B20" s="152" t="s">
        <v>154</v>
      </c>
      <c r="C20" s="165"/>
      <c r="D20" s="229"/>
      <c r="E20" s="230"/>
      <c r="F20" s="229"/>
      <c r="G20" s="230"/>
      <c r="H20" s="229"/>
      <c r="I20" s="230"/>
      <c r="J20" s="229"/>
      <c r="K20" s="231"/>
      <c r="L20" s="222"/>
      <c r="M20" s="221">
        <v>8</v>
      </c>
      <c r="N20" s="222">
        <v>25.28</v>
      </c>
      <c r="O20" s="232">
        <v>8</v>
      </c>
      <c r="P20" s="167">
        <v>25.28</v>
      </c>
      <c r="Q20" s="18"/>
      <c r="R20" s="18"/>
      <c r="S20" s="18"/>
      <c r="T20" s="18"/>
    </row>
    <row r="21" spans="1:20" ht="12.75">
      <c r="A21" s="316"/>
      <c r="B21" s="97" t="s">
        <v>0</v>
      </c>
      <c r="C21" s="165"/>
      <c r="D21" s="166"/>
      <c r="E21" s="165"/>
      <c r="F21" s="166"/>
      <c r="G21" s="165"/>
      <c r="H21" s="166"/>
      <c r="I21" s="165"/>
      <c r="J21" s="166"/>
      <c r="K21" s="165"/>
      <c r="L21" s="166"/>
      <c r="M21" s="168">
        <v>8</v>
      </c>
      <c r="N21" s="169">
        <v>25.28</v>
      </c>
      <c r="O21" s="165">
        <v>8</v>
      </c>
      <c r="P21" s="167">
        <v>25.28</v>
      </c>
      <c r="Q21" s="18"/>
      <c r="R21" s="18"/>
      <c r="S21" s="18"/>
      <c r="T21" s="18"/>
    </row>
    <row r="22" spans="1:20" ht="23.25" customHeight="1" thickBot="1">
      <c r="A22" s="281" t="s">
        <v>47</v>
      </c>
      <c r="B22" s="282"/>
      <c r="C22" s="176">
        <v>1228</v>
      </c>
      <c r="D22" s="177">
        <v>24.324812703583</v>
      </c>
      <c r="E22" s="176">
        <v>699</v>
      </c>
      <c r="F22" s="177">
        <v>22.558640915593703</v>
      </c>
      <c r="G22" s="176">
        <v>455</v>
      </c>
      <c r="H22" s="177">
        <v>20.92720879120879</v>
      </c>
      <c r="I22" s="176">
        <v>150</v>
      </c>
      <c r="J22" s="177">
        <v>22.7916</v>
      </c>
      <c r="K22" s="178">
        <v>8307</v>
      </c>
      <c r="L22" s="177">
        <v>7.2183158781750505</v>
      </c>
      <c r="M22" s="179">
        <v>8</v>
      </c>
      <c r="N22" s="180">
        <v>25.28</v>
      </c>
      <c r="O22" s="181">
        <v>10847</v>
      </c>
      <c r="P22" s="182">
        <v>10.947245321287028</v>
      </c>
      <c r="Q22" s="19"/>
      <c r="R22" s="19"/>
      <c r="S22" s="19"/>
      <c r="T22" s="19"/>
    </row>
    <row r="23" spans="1:20" ht="12.75">
      <c r="A23" s="280" t="s">
        <v>174</v>
      </c>
      <c r="B23" s="280"/>
      <c r="C23" s="280"/>
      <c r="D23" s="280"/>
      <c r="E23" s="280"/>
      <c r="F23" s="98"/>
      <c r="G23" s="98"/>
      <c r="H23" s="98"/>
      <c r="I23" s="98"/>
      <c r="J23" s="98"/>
      <c r="K23" s="98"/>
      <c r="L23" s="98"/>
      <c r="M23" s="18"/>
      <c r="N23" s="18"/>
      <c r="O23" s="98"/>
      <c r="P23" s="98"/>
      <c r="Q23" s="19"/>
      <c r="R23" s="19"/>
      <c r="S23" s="19"/>
      <c r="T23" s="19"/>
    </row>
    <row r="24" spans="1:20" ht="12.75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19"/>
      <c r="O24" s="19"/>
      <c r="P24" s="19"/>
      <c r="Q24" s="19"/>
      <c r="R24" s="19"/>
      <c r="S24" s="19"/>
      <c r="T24" s="19"/>
    </row>
    <row r="25" spans="1:20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O25" s="19"/>
      <c r="P25" s="19"/>
      <c r="Q25" s="19"/>
      <c r="R25" s="19"/>
      <c r="S25" s="19"/>
      <c r="T25" s="19"/>
    </row>
    <row r="26" spans="1:20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O26" s="19"/>
      <c r="P26" s="19"/>
      <c r="Q26" s="19"/>
      <c r="R26" s="19"/>
      <c r="S26" s="19"/>
      <c r="T26" s="19"/>
    </row>
  </sheetData>
  <mergeCells count="18">
    <mergeCell ref="A1:P1"/>
    <mergeCell ref="A3:P3"/>
    <mergeCell ref="C5:P5"/>
    <mergeCell ref="C6:D6"/>
    <mergeCell ref="E6:F6"/>
    <mergeCell ref="G6:H6"/>
    <mergeCell ref="A5:B6"/>
    <mergeCell ref="O6:P6"/>
    <mergeCell ref="M6:N6"/>
    <mergeCell ref="A24:K24"/>
    <mergeCell ref="I6:J6"/>
    <mergeCell ref="K6:L6"/>
    <mergeCell ref="A23:E23"/>
    <mergeCell ref="A8:A13"/>
    <mergeCell ref="A22:B22"/>
    <mergeCell ref="A14:A15"/>
    <mergeCell ref="A16:A19"/>
    <mergeCell ref="A20:A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1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8"/>
  <sheetViews>
    <sheetView showGridLines="0" view="pageBreakPreview" zoomScale="60" zoomScaleNormal="75" workbookViewId="0" topLeftCell="A1">
      <selection activeCell="A5" sqref="A5:B22"/>
    </sheetView>
  </sheetViews>
  <sheetFormatPr defaultColWidth="12.57421875" defaultRowHeight="12.75"/>
  <cols>
    <col min="1" max="1" width="17.57421875" style="2" customWidth="1"/>
    <col min="2" max="2" width="35.57421875" style="2" customWidth="1"/>
    <col min="3" max="3" width="8.7109375" style="2" customWidth="1"/>
    <col min="4" max="4" width="12.57421875" style="2" bestFit="1" customWidth="1"/>
    <col min="5" max="5" width="13.00390625" style="2" bestFit="1" customWidth="1"/>
    <col min="6" max="6" width="12.57421875" style="2" bestFit="1" customWidth="1"/>
    <col min="7" max="7" width="13.00390625" style="2" bestFit="1" customWidth="1"/>
    <col min="8" max="8" width="12.57421875" style="2" bestFit="1" customWidth="1"/>
    <col min="9" max="9" width="13.00390625" style="2" bestFit="1" customWidth="1"/>
    <col min="10" max="10" width="12.57421875" style="2" bestFit="1" customWidth="1"/>
    <col min="11" max="11" width="13.00390625" style="2" bestFit="1" customWidth="1"/>
    <col min="12" max="12" width="11.140625" style="2" customWidth="1"/>
    <col min="13" max="13" width="8.7109375" style="2" customWidth="1"/>
    <col min="14" max="14" width="12.7109375" style="2" customWidth="1"/>
    <col min="15" max="15" width="10.7109375" style="2" customWidth="1"/>
    <col min="16" max="16" width="12.421875" style="2" customWidth="1"/>
    <col min="17" max="16384" width="19.140625" style="2" customWidth="1"/>
  </cols>
  <sheetData>
    <row r="1" spans="1:14" ht="18">
      <c r="A1" s="283" t="s">
        <v>55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3" ht="12.75" customHeight="1">
      <c r="A2" s="27"/>
      <c r="B2" s="5"/>
      <c r="C2" s="5"/>
    </row>
    <row r="3" spans="1:14" ht="15">
      <c r="A3" s="284" t="s">
        <v>175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14" ht="13.5" thickBo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20" ht="12.75">
      <c r="A5" s="287" t="s">
        <v>9</v>
      </c>
      <c r="B5" s="288"/>
      <c r="C5" s="285" t="s">
        <v>20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18"/>
      <c r="R5" s="18"/>
      <c r="S5" s="18"/>
      <c r="T5" s="18"/>
    </row>
    <row r="6" spans="1:20" ht="30.75" customHeight="1" thickBot="1">
      <c r="A6" s="289"/>
      <c r="B6" s="290"/>
      <c r="C6" s="279" t="s">
        <v>11</v>
      </c>
      <c r="D6" s="279"/>
      <c r="E6" s="279" t="s">
        <v>10</v>
      </c>
      <c r="F6" s="279"/>
      <c r="G6" s="279" t="s">
        <v>12</v>
      </c>
      <c r="H6" s="279"/>
      <c r="I6" s="279" t="s">
        <v>158</v>
      </c>
      <c r="J6" s="279"/>
      <c r="K6" s="279" t="s">
        <v>13</v>
      </c>
      <c r="L6" s="279"/>
      <c r="M6" s="279" t="s">
        <v>157</v>
      </c>
      <c r="N6" s="279"/>
      <c r="O6" s="291" t="s">
        <v>0</v>
      </c>
      <c r="P6" s="292"/>
      <c r="Q6" s="18"/>
      <c r="R6" s="18"/>
      <c r="S6" s="18"/>
      <c r="T6" s="18"/>
    </row>
    <row r="7" spans="1:20" ht="54" customHeight="1">
      <c r="A7" s="160" t="s">
        <v>49</v>
      </c>
      <c r="B7" s="160" t="s">
        <v>50</v>
      </c>
      <c r="C7" s="211" t="s">
        <v>44</v>
      </c>
      <c r="D7" s="211" t="s">
        <v>21</v>
      </c>
      <c r="E7" s="211" t="s">
        <v>44</v>
      </c>
      <c r="F7" s="211" t="s">
        <v>21</v>
      </c>
      <c r="G7" s="211" t="s">
        <v>44</v>
      </c>
      <c r="H7" s="211" t="s">
        <v>21</v>
      </c>
      <c r="I7" s="211" t="s">
        <v>44</v>
      </c>
      <c r="J7" s="211" t="s">
        <v>21</v>
      </c>
      <c r="K7" s="212" t="s">
        <v>44</v>
      </c>
      <c r="L7" s="211" t="s">
        <v>21</v>
      </c>
      <c r="M7" s="211" t="s">
        <v>44</v>
      </c>
      <c r="N7" s="211" t="s">
        <v>21</v>
      </c>
      <c r="O7" s="171" t="s">
        <v>44</v>
      </c>
      <c r="P7" s="161" t="s">
        <v>21</v>
      </c>
      <c r="Q7" s="18"/>
      <c r="R7" s="18"/>
      <c r="S7" s="18"/>
      <c r="T7" s="18"/>
    </row>
    <row r="8" spans="1:20" ht="12.75" customHeight="1">
      <c r="A8" s="316" t="s">
        <v>98</v>
      </c>
      <c r="B8" s="151" t="s">
        <v>14</v>
      </c>
      <c r="C8" s="213">
        <v>111</v>
      </c>
      <c r="D8" s="213">
        <v>24284.35</v>
      </c>
      <c r="E8" s="213">
        <v>294</v>
      </c>
      <c r="F8" s="213">
        <v>23997.39</v>
      </c>
      <c r="G8" s="213">
        <v>84</v>
      </c>
      <c r="H8" s="213">
        <v>3023.67</v>
      </c>
      <c r="I8" s="213">
        <v>90</v>
      </c>
      <c r="J8" s="213">
        <v>4408.66</v>
      </c>
      <c r="K8" s="215">
        <v>4885</v>
      </c>
      <c r="L8" s="218">
        <v>12880.68</v>
      </c>
      <c r="M8" s="216"/>
      <c r="N8" s="213"/>
      <c r="O8" s="172">
        <v>5464</v>
      </c>
      <c r="P8" s="184">
        <v>68594.75</v>
      </c>
      <c r="Q8" s="18"/>
      <c r="R8" s="18"/>
      <c r="S8" s="18"/>
      <c r="T8" s="18"/>
    </row>
    <row r="9" spans="1:20" ht="12.75">
      <c r="A9" s="316"/>
      <c r="B9" s="152" t="s">
        <v>15</v>
      </c>
      <c r="C9" s="218">
        <v>743</v>
      </c>
      <c r="D9" s="218">
        <v>44247.61600000002</v>
      </c>
      <c r="E9" s="218">
        <v>266</v>
      </c>
      <c r="F9" s="218">
        <v>10657.02</v>
      </c>
      <c r="G9" s="218">
        <v>160</v>
      </c>
      <c r="H9" s="218">
        <v>2700.67</v>
      </c>
      <c r="I9" s="218"/>
      <c r="J9" s="218"/>
      <c r="K9" s="220">
        <v>1951</v>
      </c>
      <c r="L9" s="218">
        <v>7142.1799999999885</v>
      </c>
      <c r="M9" s="221"/>
      <c r="N9" s="218"/>
      <c r="O9" s="173">
        <v>3120</v>
      </c>
      <c r="P9" s="185">
        <v>64747.4860000001</v>
      </c>
      <c r="Q9" s="18"/>
      <c r="R9" s="18"/>
      <c r="S9" s="18"/>
      <c r="T9" s="18"/>
    </row>
    <row r="10" spans="1:20" ht="12.75">
      <c r="A10" s="316"/>
      <c r="B10" s="152" t="s">
        <v>16</v>
      </c>
      <c r="C10" s="218">
        <v>149</v>
      </c>
      <c r="D10" s="218">
        <v>6464.93</v>
      </c>
      <c r="E10" s="218">
        <v>92</v>
      </c>
      <c r="F10" s="218">
        <v>2478.78</v>
      </c>
      <c r="G10" s="218"/>
      <c r="H10" s="218"/>
      <c r="I10" s="218"/>
      <c r="J10" s="218"/>
      <c r="K10" s="220">
        <v>582</v>
      </c>
      <c r="L10" s="218">
        <v>2947.85</v>
      </c>
      <c r="M10" s="221"/>
      <c r="N10" s="218"/>
      <c r="O10" s="173">
        <v>823</v>
      </c>
      <c r="P10" s="185">
        <v>11891.56</v>
      </c>
      <c r="Q10" s="18"/>
      <c r="R10" s="18"/>
      <c r="S10" s="18"/>
      <c r="T10" s="18"/>
    </row>
    <row r="11" spans="1:20" ht="12.75">
      <c r="A11" s="316"/>
      <c r="B11" s="152" t="s">
        <v>2</v>
      </c>
      <c r="C11" s="218"/>
      <c r="D11" s="219"/>
      <c r="E11" s="218">
        <v>14</v>
      </c>
      <c r="F11" s="218">
        <v>213.39</v>
      </c>
      <c r="G11" s="218"/>
      <c r="H11" s="219"/>
      <c r="I11" s="218"/>
      <c r="J11" s="219"/>
      <c r="K11" s="220">
        <v>889</v>
      </c>
      <c r="L11" s="218">
        <v>5136.679999999993</v>
      </c>
      <c r="M11" s="221"/>
      <c r="N11" s="219"/>
      <c r="O11" s="173">
        <v>903</v>
      </c>
      <c r="P11" s="185">
        <v>5350.069999999992</v>
      </c>
      <c r="Q11" s="18"/>
      <c r="R11" s="18"/>
      <c r="S11" s="18"/>
      <c r="T11" s="18"/>
    </row>
    <row r="12" spans="1:20" ht="12.75">
      <c r="A12" s="316"/>
      <c r="B12" s="152" t="s">
        <v>99</v>
      </c>
      <c r="C12" s="218"/>
      <c r="D12" s="219"/>
      <c r="E12" s="218"/>
      <c r="F12" s="219"/>
      <c r="G12" s="218">
        <v>94</v>
      </c>
      <c r="H12" s="218">
        <v>15474.68</v>
      </c>
      <c r="I12" s="218"/>
      <c r="J12" s="219"/>
      <c r="K12" s="220"/>
      <c r="L12" s="219"/>
      <c r="M12" s="221"/>
      <c r="N12" s="219"/>
      <c r="O12" s="173">
        <v>94</v>
      </c>
      <c r="P12" s="185">
        <v>15474.68</v>
      </c>
      <c r="Q12" s="18"/>
      <c r="R12" s="18"/>
      <c r="S12" s="18"/>
      <c r="T12" s="18"/>
    </row>
    <row r="13" spans="1:20" ht="12.75">
      <c r="A13" s="316"/>
      <c r="B13" s="97" t="s">
        <v>0</v>
      </c>
      <c r="C13" s="165">
        <v>1003</v>
      </c>
      <c r="D13" s="165">
        <v>74996.89600000008</v>
      </c>
      <c r="E13" s="165">
        <v>666</v>
      </c>
      <c r="F13" s="165">
        <v>37346.58</v>
      </c>
      <c r="G13" s="165">
        <v>338</v>
      </c>
      <c r="H13" s="165">
        <v>21199.02</v>
      </c>
      <c r="I13" s="165">
        <v>90</v>
      </c>
      <c r="J13" s="165">
        <v>4408.66</v>
      </c>
      <c r="K13" s="170">
        <v>8307</v>
      </c>
      <c r="L13" s="170">
        <v>28107.39000000008</v>
      </c>
      <c r="M13" s="168"/>
      <c r="N13" s="165"/>
      <c r="O13" s="174">
        <v>10404</v>
      </c>
      <c r="P13" s="88">
        <v>166058.54600000003</v>
      </c>
      <c r="Q13" s="18"/>
      <c r="R13" s="18"/>
      <c r="S13" s="18"/>
      <c r="T13" s="18"/>
    </row>
    <row r="14" spans="1:20" ht="12.75" customHeight="1">
      <c r="A14" s="316" t="s">
        <v>151</v>
      </c>
      <c r="B14" s="152" t="s">
        <v>17</v>
      </c>
      <c r="C14" s="218">
        <v>102</v>
      </c>
      <c r="D14" s="218">
        <v>31025.33</v>
      </c>
      <c r="E14" s="223"/>
      <c r="F14" s="218"/>
      <c r="G14" s="225">
        <v>19</v>
      </c>
      <c r="H14" s="218">
        <v>2766.71</v>
      </c>
      <c r="I14" s="223">
        <v>60</v>
      </c>
      <c r="J14" s="218">
        <v>17201.56</v>
      </c>
      <c r="K14" s="223"/>
      <c r="L14" s="224"/>
      <c r="M14" s="223"/>
      <c r="N14" s="224"/>
      <c r="O14" s="225">
        <v>181</v>
      </c>
      <c r="P14" s="88">
        <v>50993.6</v>
      </c>
      <c r="Q14" s="18"/>
      <c r="R14" s="18"/>
      <c r="S14" s="18"/>
      <c r="T14" s="18"/>
    </row>
    <row r="15" spans="1:20" ht="12.75">
      <c r="A15" s="316"/>
      <c r="B15" s="97" t="s">
        <v>0</v>
      </c>
      <c r="C15" s="165">
        <v>102</v>
      </c>
      <c r="D15" s="165">
        <v>31025.33</v>
      </c>
      <c r="E15" s="165"/>
      <c r="F15" s="165"/>
      <c r="G15" s="165">
        <v>19</v>
      </c>
      <c r="H15" s="166">
        <v>2766.71</v>
      </c>
      <c r="I15" s="165">
        <v>60</v>
      </c>
      <c r="J15" s="166">
        <v>17201.56</v>
      </c>
      <c r="K15" s="170"/>
      <c r="L15" s="166"/>
      <c r="M15" s="168"/>
      <c r="N15" s="166"/>
      <c r="O15" s="174">
        <v>181</v>
      </c>
      <c r="P15" s="88">
        <v>50993.6</v>
      </c>
      <c r="Q15" s="18"/>
      <c r="R15" s="18"/>
      <c r="S15" s="18"/>
      <c r="T15" s="18"/>
    </row>
    <row r="16" spans="1:20" ht="12.75">
      <c r="A16" s="316" t="s">
        <v>152</v>
      </c>
      <c r="B16" s="152" t="s">
        <v>18</v>
      </c>
      <c r="C16" s="218">
        <v>32</v>
      </c>
      <c r="D16" s="218">
        <v>35299.81</v>
      </c>
      <c r="E16" s="218"/>
      <c r="F16" s="218"/>
      <c r="G16" s="218"/>
      <c r="H16" s="218"/>
      <c r="I16" s="218"/>
      <c r="J16" s="218"/>
      <c r="K16" s="220"/>
      <c r="L16" s="219"/>
      <c r="M16" s="221"/>
      <c r="N16" s="218"/>
      <c r="O16" s="173">
        <v>32</v>
      </c>
      <c r="P16" s="185">
        <v>35299.81</v>
      </c>
      <c r="Q16" s="18"/>
      <c r="R16" s="18"/>
      <c r="S16" s="18"/>
      <c r="T16" s="18"/>
    </row>
    <row r="17" spans="1:20" ht="12.75">
      <c r="A17" s="316"/>
      <c r="B17" s="152" t="s">
        <v>56</v>
      </c>
      <c r="C17" s="218">
        <v>91</v>
      </c>
      <c r="D17" s="218">
        <v>45229.31</v>
      </c>
      <c r="E17" s="218"/>
      <c r="F17" s="218"/>
      <c r="G17" s="218">
        <v>4</v>
      </c>
      <c r="H17" s="218">
        <v>424.16</v>
      </c>
      <c r="I17" s="218"/>
      <c r="J17" s="218"/>
      <c r="K17" s="220"/>
      <c r="L17" s="219"/>
      <c r="M17" s="221"/>
      <c r="N17" s="218"/>
      <c r="O17" s="173">
        <v>95</v>
      </c>
      <c r="P17" s="185">
        <v>45653.47</v>
      </c>
      <c r="Q17" s="18"/>
      <c r="R17" s="18"/>
      <c r="S17" s="18"/>
      <c r="T17" s="18"/>
    </row>
    <row r="18" spans="1:20" ht="12.75">
      <c r="A18" s="316"/>
      <c r="B18" s="153" t="s">
        <v>19</v>
      </c>
      <c r="C18" s="226"/>
      <c r="D18" s="227"/>
      <c r="E18" s="226">
        <v>33</v>
      </c>
      <c r="F18" s="218">
        <v>80163.88</v>
      </c>
      <c r="G18" s="226">
        <v>94</v>
      </c>
      <c r="H18" s="218">
        <v>35127.47</v>
      </c>
      <c r="I18" s="226"/>
      <c r="J18" s="227"/>
      <c r="K18" s="228"/>
      <c r="L18" s="227"/>
      <c r="M18" s="221"/>
      <c r="N18" s="227"/>
      <c r="O18" s="175">
        <v>127</v>
      </c>
      <c r="P18" s="185">
        <v>115291.35</v>
      </c>
      <c r="Q18" s="18"/>
      <c r="R18" s="18"/>
      <c r="S18" s="18"/>
      <c r="T18" s="18"/>
    </row>
    <row r="19" spans="1:20" ht="13.5" customHeight="1">
      <c r="A19" s="316"/>
      <c r="B19" s="97" t="s">
        <v>0</v>
      </c>
      <c r="C19" s="165">
        <v>123</v>
      </c>
      <c r="D19" s="165">
        <v>80529.12</v>
      </c>
      <c r="E19" s="165">
        <v>33</v>
      </c>
      <c r="F19" s="165">
        <v>80163.88</v>
      </c>
      <c r="G19" s="165">
        <v>98</v>
      </c>
      <c r="H19" s="165">
        <v>35551.63</v>
      </c>
      <c r="I19" s="165"/>
      <c r="J19" s="165"/>
      <c r="K19" s="170"/>
      <c r="L19" s="166"/>
      <c r="M19" s="168"/>
      <c r="N19" s="165"/>
      <c r="O19" s="174">
        <v>254</v>
      </c>
      <c r="P19" s="88">
        <v>196244.63</v>
      </c>
      <c r="Q19" s="18"/>
      <c r="R19" s="18"/>
      <c r="S19" s="18"/>
      <c r="T19" s="18"/>
    </row>
    <row r="20" spans="1:20" ht="12.75">
      <c r="A20" s="316" t="s">
        <v>153</v>
      </c>
      <c r="B20" s="152" t="s">
        <v>154</v>
      </c>
      <c r="C20" s="165"/>
      <c r="D20" s="229"/>
      <c r="E20" s="230"/>
      <c r="F20" s="229"/>
      <c r="G20" s="230"/>
      <c r="H20" s="229"/>
      <c r="I20" s="230"/>
      <c r="J20" s="229"/>
      <c r="K20" s="231"/>
      <c r="L20" s="222"/>
      <c r="M20" s="221">
        <v>8</v>
      </c>
      <c r="N20" s="218">
        <v>971.83</v>
      </c>
      <c r="O20" s="232">
        <v>8</v>
      </c>
      <c r="P20" s="88">
        <v>971.83</v>
      </c>
      <c r="Q20" s="19"/>
      <c r="R20" s="19"/>
      <c r="S20" s="19"/>
      <c r="T20" s="19"/>
    </row>
    <row r="21" spans="1:20" ht="12.75">
      <c r="A21" s="316"/>
      <c r="B21" s="97" t="s">
        <v>0</v>
      </c>
      <c r="C21" s="165"/>
      <c r="D21" s="166"/>
      <c r="E21" s="165"/>
      <c r="F21" s="166"/>
      <c r="G21" s="165"/>
      <c r="H21" s="166"/>
      <c r="I21" s="165"/>
      <c r="J21" s="166"/>
      <c r="K21" s="165"/>
      <c r="L21" s="166"/>
      <c r="M21" s="168">
        <v>8</v>
      </c>
      <c r="N21" s="174">
        <v>971.83</v>
      </c>
      <c r="O21" s="165">
        <v>8</v>
      </c>
      <c r="P21" s="88">
        <v>971.83</v>
      </c>
      <c r="Q21" s="18"/>
      <c r="R21" s="18"/>
      <c r="S21" s="18"/>
      <c r="T21" s="18"/>
    </row>
    <row r="22" spans="1:20" ht="13.5" thickBot="1">
      <c r="A22" s="281" t="s">
        <v>47</v>
      </c>
      <c r="B22" s="282"/>
      <c r="C22" s="176">
        <v>1228</v>
      </c>
      <c r="D22" s="176">
        <v>186551.34600000008</v>
      </c>
      <c r="E22" s="176">
        <v>699</v>
      </c>
      <c r="F22" s="176">
        <v>117510.46</v>
      </c>
      <c r="G22" s="176">
        <v>455</v>
      </c>
      <c r="H22" s="176">
        <v>59517.36</v>
      </c>
      <c r="I22" s="176">
        <v>150</v>
      </c>
      <c r="J22" s="176">
        <v>21610.22</v>
      </c>
      <c r="K22" s="178">
        <v>8307</v>
      </c>
      <c r="L22" s="178">
        <v>28107.39000000008</v>
      </c>
      <c r="M22" s="179">
        <v>8</v>
      </c>
      <c r="N22" s="176">
        <v>971.83</v>
      </c>
      <c r="O22" s="181">
        <v>10847</v>
      </c>
      <c r="P22" s="186">
        <v>414268.6060000001</v>
      </c>
      <c r="Q22" s="18"/>
      <c r="R22" s="18"/>
      <c r="S22" s="18"/>
      <c r="T22" s="18"/>
    </row>
    <row r="23" spans="1:20" ht="12.75">
      <c r="A23" s="183" t="s">
        <v>174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8"/>
      <c r="P23" s="18"/>
      <c r="Q23" s="18"/>
      <c r="R23" s="18"/>
      <c r="S23" s="18"/>
      <c r="T23" s="18"/>
    </row>
    <row r="24" spans="1:20" ht="12.75">
      <c r="A24" s="20" t="s">
        <v>38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165"/>
    </row>
  </sheetData>
  <mergeCells count="16">
    <mergeCell ref="A1:N1"/>
    <mergeCell ref="A3:N3"/>
    <mergeCell ref="C6:D6"/>
    <mergeCell ref="E6:F6"/>
    <mergeCell ref="G6:H6"/>
    <mergeCell ref="I6:J6"/>
    <mergeCell ref="K6:L6"/>
    <mergeCell ref="A5:B6"/>
    <mergeCell ref="M6:N6"/>
    <mergeCell ref="C5:P5"/>
    <mergeCell ref="O6:P6"/>
    <mergeCell ref="A16:A19"/>
    <mergeCell ref="A20:A21"/>
    <mergeCell ref="A22:B22"/>
    <mergeCell ref="A8:A13"/>
    <mergeCell ref="A14:A1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view="pageBreakPreview" zoomScale="60" zoomScaleNormal="75" workbookViewId="0" topLeftCell="A1">
      <selection activeCell="A5" sqref="A5:A19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2.57421875" style="2" bestFit="1" customWidth="1"/>
    <col min="5" max="5" width="8.00390625" style="2" bestFit="1" customWidth="1"/>
    <col min="6" max="6" width="14.421875" style="2" bestFit="1" customWidth="1"/>
    <col min="7" max="7" width="7.7109375" style="2" bestFit="1" customWidth="1"/>
    <col min="8" max="8" width="20.421875" style="2" bestFit="1" customWidth="1"/>
    <col min="9" max="16384" width="19.140625" style="2" customWidth="1"/>
  </cols>
  <sheetData>
    <row r="1" spans="1:8" ht="18">
      <c r="A1" s="283" t="s">
        <v>55</v>
      </c>
      <c r="B1" s="283"/>
      <c r="C1" s="283"/>
      <c r="D1" s="283"/>
      <c r="E1" s="283"/>
      <c r="F1" s="283"/>
      <c r="G1" s="283"/>
      <c r="H1" s="283"/>
    </row>
    <row r="2" ht="12.75">
      <c r="A2" s="27"/>
    </row>
    <row r="3" spans="1:8" s="17" customFormat="1" ht="15">
      <c r="A3" s="284" t="s">
        <v>176</v>
      </c>
      <c r="B3" s="284"/>
      <c r="C3" s="284"/>
      <c r="D3" s="284"/>
      <c r="E3" s="284"/>
      <c r="F3" s="284"/>
      <c r="G3" s="284"/>
      <c r="H3" s="284"/>
    </row>
    <row r="4" spans="1:8" ht="13.5" thickBot="1">
      <c r="A4" s="99"/>
      <c r="B4" s="100"/>
      <c r="C4" s="100"/>
      <c r="D4" s="100"/>
      <c r="E4" s="100"/>
      <c r="F4" s="100"/>
      <c r="G4" s="100"/>
      <c r="H4" s="100"/>
    </row>
    <row r="5" spans="1:8" s="4" customFormat="1" ht="18" customHeight="1" thickBot="1">
      <c r="A5" s="109" t="s">
        <v>22</v>
      </c>
      <c r="B5" s="110" t="s">
        <v>46</v>
      </c>
      <c r="C5" s="110" t="s">
        <v>24</v>
      </c>
      <c r="D5" s="110" t="s">
        <v>21</v>
      </c>
      <c r="E5" s="110" t="s">
        <v>24</v>
      </c>
      <c r="F5" s="110" t="s">
        <v>37</v>
      </c>
      <c r="G5" s="110" t="s">
        <v>24</v>
      </c>
      <c r="H5" s="111" t="s">
        <v>51</v>
      </c>
    </row>
    <row r="6" spans="1:8" ht="12.75">
      <c r="A6" s="101" t="s">
        <v>72</v>
      </c>
      <c r="B6" s="81">
        <v>5106</v>
      </c>
      <c r="C6" s="32">
        <f>0.470729233889555*100</f>
        <v>47.0729233889555</v>
      </c>
      <c r="D6" s="81">
        <v>173054.22</v>
      </c>
      <c r="E6" s="32">
        <f>100*0.417734333458038</f>
        <v>41.7734333458038</v>
      </c>
      <c r="F6" s="81">
        <v>426062.03</v>
      </c>
      <c r="G6" s="32">
        <f>100*0.335635272277283</f>
        <v>33.5635272277283</v>
      </c>
      <c r="H6" s="33">
        <v>8.87894046220139</v>
      </c>
    </row>
    <row r="7" spans="1:8" ht="12.75">
      <c r="A7" s="102" t="s">
        <v>73</v>
      </c>
      <c r="B7" s="83">
        <v>319</v>
      </c>
      <c r="C7" s="35">
        <f>0.0294090531944316*100</f>
        <v>2.94090531944316</v>
      </c>
      <c r="D7" s="83">
        <v>7834.96</v>
      </c>
      <c r="E7" s="35">
        <f>100*0.0189127534322503</f>
        <v>1.89127534322503</v>
      </c>
      <c r="F7" s="83">
        <v>29277.91</v>
      </c>
      <c r="G7" s="35">
        <f>100*0.0230640108778522</f>
        <v>2.30640108778522</v>
      </c>
      <c r="H7" s="36">
        <v>11.248056426332292</v>
      </c>
    </row>
    <row r="8" spans="1:8" ht="12.75">
      <c r="A8" s="102" t="s">
        <v>74</v>
      </c>
      <c r="B8" s="83">
        <v>157</v>
      </c>
      <c r="C8" s="35">
        <f>100*0.0144740481239052</f>
        <v>1.44740481239052</v>
      </c>
      <c r="D8" s="83">
        <v>9514.66</v>
      </c>
      <c r="E8" s="35">
        <f>100*0.0229673691469637</f>
        <v>2.29673691469637</v>
      </c>
      <c r="F8" s="83">
        <v>31003.9</v>
      </c>
      <c r="G8" s="35">
        <f>100*0.0244236793833932</f>
        <v>2.44236793833932</v>
      </c>
      <c r="H8" s="36">
        <v>17.725923566878976</v>
      </c>
    </row>
    <row r="9" spans="1:8" ht="12.75">
      <c r="A9" s="102" t="s">
        <v>75</v>
      </c>
      <c r="B9" s="83">
        <v>257</v>
      </c>
      <c r="C9" s="35">
        <f>100*0.0236931870563289</f>
        <v>2.36931870563289</v>
      </c>
      <c r="D9" s="83">
        <v>83698.56</v>
      </c>
      <c r="E9" s="35">
        <f>100*0.202039350285695</f>
        <v>20.2039350285695</v>
      </c>
      <c r="F9" s="83">
        <v>190529.59</v>
      </c>
      <c r="G9" s="35">
        <f>100*0.150091879383218</f>
        <v>15.0091879383218</v>
      </c>
      <c r="H9" s="36">
        <v>27.80529182879381</v>
      </c>
    </row>
    <row r="10" spans="1:8" ht="12.75">
      <c r="A10" s="102" t="s">
        <v>76</v>
      </c>
      <c r="B10" s="83">
        <v>1002</v>
      </c>
      <c r="C10" s="35">
        <f>100*0.0923757721028856</f>
        <v>9.23757721028856</v>
      </c>
      <c r="D10" s="83">
        <v>24037.80600000003</v>
      </c>
      <c r="E10" s="35">
        <f>100*0.0580246865242793</f>
        <v>5.80246865242793</v>
      </c>
      <c r="F10" s="83">
        <v>145969.15</v>
      </c>
      <c r="G10" s="35">
        <f>100*0.114988879446342</f>
        <v>11.4988879446342</v>
      </c>
      <c r="H10" s="36">
        <v>12.900568862275449</v>
      </c>
    </row>
    <row r="11" spans="1:8" ht="12.75">
      <c r="A11" s="102" t="s">
        <v>77</v>
      </c>
      <c r="B11" s="83">
        <v>416</v>
      </c>
      <c r="C11" s="35">
        <f>100*0.0383516179588826</f>
        <v>3.8351617958882604</v>
      </c>
      <c r="D11" s="83">
        <v>3800.59</v>
      </c>
      <c r="E11" s="35">
        <f>100*0.0091742167882256</f>
        <v>0.91742167882256</v>
      </c>
      <c r="F11" s="83">
        <v>30002.49</v>
      </c>
      <c r="G11" s="35">
        <f>100*0.0236348071198611</f>
        <v>2.36348071198611</v>
      </c>
      <c r="H11" s="36">
        <v>9.431201923076928</v>
      </c>
    </row>
    <row r="12" spans="1:8" ht="12.75">
      <c r="A12" s="102" t="s">
        <v>78</v>
      </c>
      <c r="B12" s="83">
        <v>663</v>
      </c>
      <c r="C12" s="35">
        <f>100*0.0611228911219692</f>
        <v>6.11228911219692</v>
      </c>
      <c r="D12" s="83">
        <v>20836.61</v>
      </c>
      <c r="E12" s="35">
        <f>100*0.0502973425893636</f>
        <v>5.02973425893636</v>
      </c>
      <c r="F12" s="83">
        <v>100896.81</v>
      </c>
      <c r="G12" s="35">
        <f>100*0.0794826243874849</f>
        <v>7.94826243874849</v>
      </c>
      <c r="H12" s="36">
        <v>14.610316742081466</v>
      </c>
    </row>
    <row r="13" spans="1:8" ht="12.75">
      <c r="A13" s="102" t="s">
        <v>79</v>
      </c>
      <c r="B13" s="83">
        <v>215</v>
      </c>
      <c r="C13" s="35">
        <f>100*0.019821148704711</f>
        <v>1.9821148704711002</v>
      </c>
      <c r="D13" s="83">
        <v>3308.05</v>
      </c>
      <c r="E13" s="35">
        <f>100*0.00798527803480242</f>
        <v>0.798527803480242</v>
      </c>
      <c r="F13" s="83">
        <v>17100.17</v>
      </c>
      <c r="G13" s="35">
        <f>100*0.0134708559078541</f>
        <v>1.34708559078541</v>
      </c>
      <c r="H13" s="36">
        <v>10.516511627906976</v>
      </c>
    </row>
    <row r="14" spans="1:8" ht="12.75">
      <c r="A14" s="102" t="s">
        <v>80</v>
      </c>
      <c r="B14" s="83">
        <v>1720</v>
      </c>
      <c r="C14" s="35">
        <f>100*0.158569189637688</f>
        <v>15.856918963768802</v>
      </c>
      <c r="D14" s="83">
        <v>49179.6</v>
      </c>
      <c r="E14" s="35">
        <f>100*0.118714281718949</f>
        <v>11.8714281718949</v>
      </c>
      <c r="F14" s="83">
        <v>194752.62</v>
      </c>
      <c r="G14" s="35">
        <f>100*0.153418619914134</f>
        <v>15.3418619914134</v>
      </c>
      <c r="H14" s="36">
        <v>12.209529069767463</v>
      </c>
    </row>
    <row r="15" spans="1:8" ht="12.75">
      <c r="A15" s="102" t="s">
        <v>2</v>
      </c>
      <c r="B15" s="83">
        <v>955</v>
      </c>
      <c r="C15" s="35">
        <f>100*0.0880427768046464</f>
        <v>8.80427768046464</v>
      </c>
      <c r="D15" s="83">
        <v>26772.15</v>
      </c>
      <c r="E15" s="35">
        <f>100*0.06462509978369</f>
        <v>6.462509978368999</v>
      </c>
      <c r="F15" s="83">
        <v>82254.05</v>
      </c>
      <c r="G15" s="35">
        <f>100*0.0647965754368191</f>
        <v>6.479657543681911</v>
      </c>
      <c r="H15" s="36">
        <v>9.692335078534033</v>
      </c>
    </row>
    <row r="16" spans="1:8" ht="12.75">
      <c r="A16" s="102" t="s">
        <v>81</v>
      </c>
      <c r="B16" s="83">
        <v>37</v>
      </c>
      <c r="C16" s="35">
        <f>100*0.00341108140499677</f>
        <v>0.34110814049967697</v>
      </c>
      <c r="D16" s="83">
        <v>12231.4</v>
      </c>
      <c r="E16" s="35">
        <f>100*0.029525288237748</f>
        <v>2.9525288237748</v>
      </c>
      <c r="F16" s="83">
        <v>21570.99</v>
      </c>
      <c r="G16" s="35">
        <f>100*0.0169927958657582</f>
        <v>1.69927958657582</v>
      </c>
      <c r="H16" s="36">
        <v>22.644054054054056</v>
      </c>
    </row>
    <row r="17" spans="1:8" ht="12.75">
      <c r="A17" s="102" t="s">
        <v>82</v>
      </c>
      <c r="B17" s="83">
        <v>0</v>
      </c>
      <c r="C17" s="35">
        <f>100*0</f>
        <v>0</v>
      </c>
      <c r="D17" s="83">
        <v>0</v>
      </c>
      <c r="E17" s="35">
        <f>100*0</f>
        <v>0</v>
      </c>
      <c r="F17" s="83">
        <v>0</v>
      </c>
      <c r="G17" s="35">
        <f>100*0</f>
        <v>0</v>
      </c>
      <c r="H17" s="36">
        <v>0</v>
      </c>
    </row>
    <row r="18" spans="1:8" ht="12.75">
      <c r="A18" s="103"/>
      <c r="B18" s="83"/>
      <c r="C18" s="233"/>
      <c r="D18" s="83"/>
      <c r="E18" s="35"/>
      <c r="F18" s="83"/>
      <c r="G18" s="35"/>
      <c r="H18" s="36"/>
    </row>
    <row r="19" spans="1:8" ht="13.5" thickBot="1">
      <c r="A19" s="104" t="s">
        <v>23</v>
      </c>
      <c r="B19" s="105">
        <v>10847</v>
      </c>
      <c r="C19" s="105">
        <v>100</v>
      </c>
      <c r="D19" s="105">
        <v>414268.60599999793</v>
      </c>
      <c r="E19" s="105">
        <v>100</v>
      </c>
      <c r="F19" s="105">
        <v>1269419.71</v>
      </c>
      <c r="G19" s="105">
        <v>100</v>
      </c>
      <c r="H19" s="234">
        <v>10.94724532128697</v>
      </c>
    </row>
    <row r="20" spans="1:8" ht="12.75">
      <c r="A20" s="106" t="s">
        <v>174</v>
      </c>
      <c r="B20" s="107"/>
      <c r="C20" s="107"/>
      <c r="D20" s="107"/>
      <c r="E20" s="107"/>
      <c r="F20" s="107"/>
      <c r="G20" s="108"/>
      <c r="H20" s="108"/>
    </row>
    <row r="21" ht="12.75">
      <c r="A21" s="20" t="s">
        <v>38</v>
      </c>
    </row>
    <row r="22" ht="12.75">
      <c r="A22" s="2" t="s">
        <v>57</v>
      </c>
    </row>
    <row r="23" ht="12.75">
      <c r="A23" s="1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view="pageBreakPreview" zoomScale="50" zoomScaleNormal="75" zoomScaleSheetLayoutView="50" workbookViewId="0" topLeftCell="A1">
      <selection activeCell="A5" sqref="A5:B20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3" width="15.7109375" style="10" customWidth="1"/>
    <col min="4" max="4" width="24.7109375" style="10" bestFit="1" customWidth="1"/>
    <col min="5" max="5" width="20.57421875" style="10" bestFit="1" customWidth="1"/>
    <col min="6" max="6" width="25.57421875" style="12" bestFit="1" customWidth="1"/>
    <col min="7" max="7" width="20.57421875" style="10" bestFit="1" customWidth="1"/>
    <col min="8" max="8" width="25.57421875" style="10" bestFit="1" customWidth="1"/>
    <col min="9" max="16384" width="11.421875" style="10" customWidth="1"/>
  </cols>
  <sheetData>
    <row r="1" spans="1:8" ht="18" customHeight="1">
      <c r="A1" s="293" t="s">
        <v>55</v>
      </c>
      <c r="B1" s="293"/>
      <c r="C1" s="293"/>
      <c r="D1" s="293"/>
      <c r="E1" s="293"/>
      <c r="F1" s="293"/>
      <c r="G1" s="293"/>
      <c r="H1" s="293"/>
    </row>
    <row r="2" spans="1:21" ht="12.75" customHeight="1">
      <c r="A2" s="239"/>
      <c r="B2" s="240"/>
      <c r="C2" s="240"/>
      <c r="D2" s="240"/>
      <c r="E2" s="240"/>
      <c r="F2" s="240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294" t="s">
        <v>162</v>
      </c>
      <c r="B3" s="294"/>
      <c r="C3" s="294"/>
      <c r="D3" s="294"/>
      <c r="E3" s="294"/>
      <c r="F3" s="294"/>
      <c r="G3" s="294"/>
      <c r="H3" s="294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306" t="s">
        <v>52</v>
      </c>
      <c r="B5" s="307"/>
      <c r="C5" s="303">
        <v>2008</v>
      </c>
      <c r="D5" s="305"/>
      <c r="E5" s="303">
        <v>2009</v>
      </c>
      <c r="F5" s="305"/>
      <c r="G5" s="303">
        <v>2010</v>
      </c>
      <c r="H5" s="304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308"/>
      <c r="B6" s="309"/>
      <c r="C6" s="122" t="s">
        <v>100</v>
      </c>
      <c r="D6" s="122" t="s">
        <v>101</v>
      </c>
      <c r="E6" s="122" t="s">
        <v>100</v>
      </c>
      <c r="F6" s="122" t="s">
        <v>102</v>
      </c>
      <c r="G6" s="122" t="s">
        <v>100</v>
      </c>
      <c r="H6" s="123" t="s">
        <v>102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12"/>
      <c r="B7" s="113"/>
      <c r="C7" s="125"/>
      <c r="D7" s="125"/>
      <c r="E7" s="125"/>
      <c r="F7" s="125"/>
      <c r="G7" s="125"/>
      <c r="H7" s="126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2.75">
      <c r="A8" s="301" t="s">
        <v>53</v>
      </c>
      <c r="B8" s="127" t="s">
        <v>25</v>
      </c>
      <c r="C8" s="83">
        <v>399576</v>
      </c>
      <c r="D8" s="84">
        <v>826038</v>
      </c>
      <c r="E8" s="83">
        <v>478733.95</v>
      </c>
      <c r="F8" s="84">
        <v>1038736.4</v>
      </c>
      <c r="G8" s="83">
        <v>497539</v>
      </c>
      <c r="H8" s="84">
        <v>1104650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2.75">
      <c r="A9" s="301"/>
      <c r="B9" s="127" t="s">
        <v>26</v>
      </c>
      <c r="C9" s="83">
        <v>8326</v>
      </c>
      <c r="D9" s="84">
        <v>124582</v>
      </c>
      <c r="E9" s="83">
        <v>11038.85</v>
      </c>
      <c r="F9" s="84">
        <v>130552.31</v>
      </c>
      <c r="G9" s="83">
        <v>8700</v>
      </c>
      <c r="H9" s="84">
        <v>125185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2.75">
      <c r="A10" s="301"/>
      <c r="B10" s="128" t="s">
        <v>27</v>
      </c>
      <c r="C10" s="129">
        <v>33179</v>
      </c>
      <c r="D10" s="130">
        <v>135065</v>
      </c>
      <c r="E10" s="129">
        <v>41112.76</v>
      </c>
      <c r="F10" s="130">
        <v>184116.65</v>
      </c>
      <c r="G10" s="129">
        <v>47734</v>
      </c>
      <c r="H10" s="130">
        <v>199518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2.75">
      <c r="A11" s="301"/>
      <c r="B11" s="187" t="s">
        <v>159</v>
      </c>
      <c r="C11" s="85">
        <v>615</v>
      </c>
      <c r="D11" s="86">
        <v>1683</v>
      </c>
      <c r="E11" s="85">
        <v>440.03</v>
      </c>
      <c r="F11" s="86">
        <v>1477.97</v>
      </c>
      <c r="G11" s="85">
        <v>681</v>
      </c>
      <c r="H11" s="86">
        <v>2074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2.75">
      <c r="A12" s="302"/>
      <c r="B12" s="114" t="s">
        <v>0</v>
      </c>
      <c r="C12" s="87">
        <v>441696</v>
      </c>
      <c r="D12" s="88">
        <v>1087368</v>
      </c>
      <c r="E12" s="87">
        <v>531325.59</v>
      </c>
      <c r="F12" s="88">
        <v>1354883.33</v>
      </c>
      <c r="G12" s="87">
        <v>554654</v>
      </c>
      <c r="H12" s="88">
        <v>1431428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2.75" customHeight="1">
      <c r="A13" s="298" t="s">
        <v>54</v>
      </c>
      <c r="B13" s="131" t="s">
        <v>25</v>
      </c>
      <c r="C13" s="89">
        <v>422631</v>
      </c>
      <c r="D13" s="90">
        <v>666243</v>
      </c>
      <c r="E13" s="89">
        <v>176572.78</v>
      </c>
      <c r="F13" s="90">
        <v>457463.01</v>
      </c>
      <c r="G13" s="89">
        <v>204648</v>
      </c>
      <c r="H13" s="90">
        <v>351949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2.75">
      <c r="A14" s="299"/>
      <c r="B14" s="127" t="s">
        <v>26</v>
      </c>
      <c r="C14" s="83">
        <v>7169</v>
      </c>
      <c r="D14" s="84">
        <v>64616</v>
      </c>
      <c r="E14" s="83">
        <v>1118.63</v>
      </c>
      <c r="F14" s="84">
        <v>9592.07</v>
      </c>
      <c r="G14" s="83">
        <v>1119</v>
      </c>
      <c r="H14" s="84">
        <v>10395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2.75">
      <c r="A15" s="299"/>
      <c r="B15" s="127" t="s">
        <v>27</v>
      </c>
      <c r="C15" s="83">
        <v>15315</v>
      </c>
      <c r="D15" s="84">
        <v>50310</v>
      </c>
      <c r="E15" s="83">
        <v>18906.77</v>
      </c>
      <c r="F15" s="84">
        <v>41496.63</v>
      </c>
      <c r="G15" s="83">
        <v>8138</v>
      </c>
      <c r="H15" s="84">
        <v>28360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2.75">
      <c r="A16" s="299"/>
      <c r="B16" s="187" t="s">
        <v>159</v>
      </c>
      <c r="C16" s="85"/>
      <c r="D16" s="86"/>
      <c r="E16" s="85"/>
      <c r="F16" s="86"/>
      <c r="G16" s="85"/>
      <c r="H16" s="86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2.75">
      <c r="A17" s="300"/>
      <c r="B17" s="114" t="s">
        <v>0</v>
      </c>
      <c r="C17" s="87">
        <v>445115</v>
      </c>
      <c r="D17" s="88">
        <v>781169</v>
      </c>
      <c r="E17" s="87">
        <v>196598.18</v>
      </c>
      <c r="F17" s="210">
        <v>508551.71</v>
      </c>
      <c r="G17" s="87">
        <v>213905</v>
      </c>
      <c r="H17" s="210">
        <v>390704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2.75" customHeight="1">
      <c r="A18" s="296" t="s">
        <v>103</v>
      </c>
      <c r="B18" s="297"/>
      <c r="C18" s="87">
        <v>886811</v>
      </c>
      <c r="D18" s="88">
        <v>1868537</v>
      </c>
      <c r="E18" s="87">
        <v>727923.77</v>
      </c>
      <c r="F18" s="88">
        <v>1863435.04</v>
      </c>
      <c r="G18" s="87">
        <v>768559</v>
      </c>
      <c r="H18" s="88">
        <v>1822132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3.5" customHeight="1">
      <c r="A19" s="296" t="s">
        <v>104</v>
      </c>
      <c r="B19" s="297"/>
      <c r="C19" s="87">
        <v>101</v>
      </c>
      <c r="D19" s="88">
        <v>332</v>
      </c>
      <c r="E19" s="87">
        <v>69.63</v>
      </c>
      <c r="F19" s="88">
        <v>95.55</v>
      </c>
      <c r="G19" s="87">
        <v>132</v>
      </c>
      <c r="H19" s="88">
        <v>119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29.25" customHeight="1" thickBot="1">
      <c r="A20" s="295" t="s">
        <v>48</v>
      </c>
      <c r="B20" s="282"/>
      <c r="C20" s="91">
        <v>886912</v>
      </c>
      <c r="D20" s="92">
        <v>1868869</v>
      </c>
      <c r="E20" s="91">
        <v>727993.4</v>
      </c>
      <c r="F20" s="92">
        <v>1863530.59</v>
      </c>
      <c r="G20" s="91">
        <v>768691</v>
      </c>
      <c r="H20" s="92">
        <v>1822251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310"/>
      <c r="B21" s="310"/>
      <c r="C21" s="310"/>
      <c r="D21" s="310"/>
      <c r="E21" s="310"/>
      <c r="F21" s="310"/>
      <c r="G21" s="310"/>
      <c r="H21" s="310"/>
    </row>
    <row r="22" spans="1:8" s="15" customFormat="1" ht="12.75">
      <c r="A22" s="310"/>
      <c r="B22" s="310"/>
      <c r="C22" s="310"/>
      <c r="D22" s="310"/>
      <c r="E22" s="310"/>
      <c r="F22" s="310"/>
      <c r="G22" s="310"/>
      <c r="H22" s="310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2011-05-11T09:00:26Z</cp:lastPrinted>
  <dcterms:created xsi:type="dcterms:W3CDTF">2001-05-18T10:51:57Z</dcterms:created>
  <dcterms:modified xsi:type="dcterms:W3CDTF">2012-05-18T12:12:02Z</dcterms:modified>
  <cp:category/>
  <cp:version/>
  <cp:contentType/>
  <cp:contentStatus/>
</cp:coreProperties>
</file>