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Indice" sheetId="1" r:id="rId1"/>
    <sheet name="24.1" sheetId="2" r:id="rId2"/>
    <sheet name="24.2 (06)" sheetId="3" r:id="rId3"/>
    <sheet name="24.2 (07)" sheetId="4" r:id="rId4"/>
    <sheet name="24.3 (06)" sheetId="5" r:id="rId5"/>
    <sheet name="24.3 (07)" sheetId="6" r:id="rId6"/>
    <sheet name="24.4 (06)" sheetId="7" r:id="rId7"/>
    <sheet name="24.4 (07)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1">'[4]GANADE1'!$B$77</definedName>
    <definedName name="\A" localSheetId="2">'[2]p395fao'!$B$75</definedName>
    <definedName name="\A" localSheetId="3">'[2]p395fao'!$B$75</definedName>
    <definedName name="\A" localSheetId="4">'[2]p395fao'!$B$75</definedName>
    <definedName name="\A" localSheetId="5">'[2]p395fao'!$B$75</definedName>
    <definedName name="\A" localSheetId="6">'[2]p395fao'!$B$75</definedName>
    <definedName name="\A" localSheetId="7">'[2]p395fao'!$B$75</definedName>
    <definedName name="\A">#REF!</definedName>
    <definedName name="\B" localSheetId="1">'[2]19.22'!#REF!</definedName>
    <definedName name="\B" localSheetId="2">'[3]p405'!#REF!</definedName>
    <definedName name="\B" localSheetId="3">'[3]p405'!#REF!</definedName>
    <definedName name="\B" localSheetId="4">'[3]p405'!#REF!</definedName>
    <definedName name="\B" localSheetId="5">'[3]p405'!#REF!</definedName>
    <definedName name="\B" localSheetId="6">'[3]p405'!#REF!</definedName>
    <definedName name="\B" localSheetId="7">'[3]p405'!#REF!</definedName>
    <definedName name="\B">'[3]p405'!#REF!</definedName>
    <definedName name="\C" localSheetId="1">'[4]GANADE1'!$B$79</definedName>
    <definedName name="\C" localSheetId="2">'[2]p395fao'!$B$77</definedName>
    <definedName name="\C" localSheetId="3">'[2]p395fao'!$B$77</definedName>
    <definedName name="\C" localSheetId="4">'[2]p395fao'!$B$77</definedName>
    <definedName name="\C" localSheetId="5">'[2]p395fao'!$B$77</definedName>
    <definedName name="\C" localSheetId="6">'[2]p395fao'!$B$77</definedName>
    <definedName name="\C" localSheetId="7">'[2]p395fao'!$B$77</definedName>
    <definedName name="\C">#REF!</definedName>
    <definedName name="\D" localSheetId="1">'[2]19.11-12'!$B$51</definedName>
    <definedName name="\D" localSheetId="2">'[2]p395fao'!$B$79</definedName>
    <definedName name="\D" localSheetId="3">'[2]p395fao'!$B$79</definedName>
    <definedName name="\D" localSheetId="4">'[2]p395fao'!$B$79</definedName>
    <definedName name="\D" localSheetId="5">'[2]p395fao'!$B$79</definedName>
    <definedName name="\D" localSheetId="6">'[2]p395fao'!$B$79</definedName>
    <definedName name="\D" localSheetId="7">'[2]p395fao'!$B$79</definedName>
    <definedName name="\D">'[2]p395fao'!$B$79</definedName>
    <definedName name="\G" localSheetId="1">'[4]GANADE1'!$B$75</definedName>
    <definedName name="\G" localSheetId="2">'[2]p395fao'!#REF!</definedName>
    <definedName name="\G" localSheetId="3">'[2]p395fao'!#REF!</definedName>
    <definedName name="\G" localSheetId="4">'[2]p395fao'!#REF!</definedName>
    <definedName name="\G" localSheetId="5">'[2]p395fao'!#REF!</definedName>
    <definedName name="\G" localSheetId="6">'[2]p395fao'!#REF!</definedName>
    <definedName name="\G" localSheetId="7">'[2]p395fao'!#REF!</definedName>
    <definedName name="\G">#REF!</definedName>
    <definedName name="\I" localSheetId="6">#REF!</definedName>
    <definedName name="\I" localSheetId="7">#REF!</definedName>
    <definedName name="\I">#REF!</definedName>
    <definedName name="\L" localSheetId="1">'[2]19.11-12'!$B$53</definedName>
    <definedName name="\L" localSheetId="2">'[2]p395fao'!$B$81</definedName>
    <definedName name="\L" localSheetId="3">'[2]p395fao'!$B$81</definedName>
    <definedName name="\L" localSheetId="4">'[2]p395fao'!$B$81</definedName>
    <definedName name="\L" localSheetId="5">'[2]p395fao'!$B$81</definedName>
    <definedName name="\L" localSheetId="6">'[2]p395fao'!$B$81</definedName>
    <definedName name="\L" localSheetId="7">'[2]p395fao'!$B$81</definedName>
    <definedName name="\L">'[2]p395fao'!$B$81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>#REF!</definedName>
    <definedName name="\T" localSheetId="2">'[2]19.18-19'!#REF!</definedName>
    <definedName name="\T" localSheetId="3">'[2]19.18-19'!#REF!</definedName>
    <definedName name="\T" localSheetId="4">'[2]19.18-19'!#REF!</definedName>
    <definedName name="\T" localSheetId="5">'[2]19.18-19'!#REF!</definedName>
    <definedName name="\T" localSheetId="6">'[2]19.18-19'!#REF!</definedName>
    <definedName name="\T" localSheetId="7">'[2]19.18-19'!#REF!</definedName>
    <definedName name="\T">'[2]19.18-19'!#REF!</definedName>
    <definedName name="\x">'[9]Arlleg01'!$IR$8190</definedName>
    <definedName name="\z">'[9]Arlleg01'!$IR$8190</definedName>
    <definedName name="__123Graph_A" localSheetId="1" hidden="1">'[2]19.14-15'!$B$34:$B$37</definedName>
    <definedName name="__123Graph_A" localSheetId="2" hidden="1">'[2]p399fao'!#REF!</definedName>
    <definedName name="__123Graph_A" localSheetId="3" hidden="1">'[2]p399fao'!#REF!</definedName>
    <definedName name="__123Graph_A" localSheetId="4" hidden="1">'[2]p399fao'!#REF!</definedName>
    <definedName name="__123Graph_A" localSheetId="5" hidden="1">'[2]p399fao'!#REF!</definedName>
    <definedName name="__123Graph_A" localSheetId="6" hidden="1">'[2]p399fao'!#REF!</definedName>
    <definedName name="__123Graph_A" localSheetId="7" hidden="1">'[2]p399fao'!#REF!</definedName>
    <definedName name="__123Graph_A" hidden="1">'[2]p399fao'!#REF!</definedName>
    <definedName name="__123Graph_ACurrent" localSheetId="1" hidden="1">'[2]19.14-15'!$B$34:$B$37</definedName>
    <definedName name="__123Graph_ACurrent" localSheetId="2" hidden="1">'[2]p399fao'!#REF!</definedName>
    <definedName name="__123Graph_ACurrent" localSheetId="3" hidden="1">'[2]p399fao'!#REF!</definedName>
    <definedName name="__123Graph_ACurrent" localSheetId="4" hidden="1">'[2]p399fao'!#REF!</definedName>
    <definedName name="__123Graph_ACurrent" localSheetId="5" hidden="1">'[2]p399fao'!#REF!</definedName>
    <definedName name="__123Graph_ACurrent" localSheetId="6" hidden="1">'[2]p399fao'!#REF!</definedName>
    <definedName name="__123Graph_ACurrent" localSheetId="7" hidden="1">'[2]p399fao'!#REF!</definedName>
    <definedName name="__123Graph_ACurrent" hidden="1">'[2]p399fao'!#REF!</definedName>
    <definedName name="__123Graph_AGrßfico1" localSheetId="1" hidden="1">'[2]19.14-15'!$B$34:$B$37</definedName>
    <definedName name="__123Graph_AGrßfico1" localSheetId="2" hidden="1">'[2]p399fao'!#REF!</definedName>
    <definedName name="__123Graph_AGrßfico1" localSheetId="3" hidden="1">'[2]p399fao'!#REF!</definedName>
    <definedName name="__123Graph_AGrßfico1" localSheetId="4" hidden="1">'[2]p399fao'!#REF!</definedName>
    <definedName name="__123Graph_AGrßfico1" localSheetId="5" hidden="1">'[2]p399fao'!#REF!</definedName>
    <definedName name="__123Graph_AGrßfico1" localSheetId="6" hidden="1">'[2]p399fao'!#REF!</definedName>
    <definedName name="__123Graph_AGrßfico1" localSheetId="7" hidden="1">'[2]p399fao'!#REF!</definedName>
    <definedName name="__123Graph_AGrßfico1" hidden="1">'[2]p399fao'!#REF!</definedName>
    <definedName name="__123Graph_B" localSheetId="1" hidden="1">'[2]19.14-15'!#REF!</definedName>
    <definedName name="__123Graph_B" localSheetId="2" hidden="1">'[2]p399fao'!#REF!</definedName>
    <definedName name="__123Graph_B" localSheetId="3" hidden="1">'[2]p399fao'!#REF!</definedName>
    <definedName name="__123Graph_B" localSheetId="4" hidden="1">'[2]p399fao'!#REF!</definedName>
    <definedName name="__123Graph_B" localSheetId="5" hidden="1">'[2]p399fao'!#REF!</definedName>
    <definedName name="__123Graph_B" localSheetId="6" hidden="1">'[2]p399fao'!#REF!</definedName>
    <definedName name="__123Graph_B" localSheetId="7" hidden="1">'[2]p399fao'!#REF!</definedName>
    <definedName name="__123Graph_B" hidden="1">'[1]p122'!#REF!</definedName>
    <definedName name="__123Graph_BCurrent" localSheetId="1" hidden="1">'[2]19.14-15'!#REF!</definedName>
    <definedName name="__123Graph_BCurrent" localSheetId="2" hidden="1">'[2]p399fao'!#REF!</definedName>
    <definedName name="__123Graph_BCurrent" localSheetId="3" hidden="1">'[2]p399fao'!#REF!</definedName>
    <definedName name="__123Graph_BCurrent" localSheetId="4" hidden="1">'[2]p399fao'!#REF!</definedName>
    <definedName name="__123Graph_BCurrent" localSheetId="5" hidden="1">'[2]p399fao'!#REF!</definedName>
    <definedName name="__123Graph_BCurrent" localSheetId="6" hidden="1">'[2]p399fao'!#REF!</definedName>
    <definedName name="__123Graph_BCurrent" localSheetId="7" hidden="1">'[2]p399fao'!#REF!</definedName>
    <definedName name="__123Graph_BCurrent" hidden="1">'[2]p399fao'!#REF!</definedName>
    <definedName name="__123Graph_BGrßfico1" localSheetId="1" hidden="1">'[2]19.14-15'!#REF!</definedName>
    <definedName name="__123Graph_BGrßfico1" localSheetId="2" hidden="1">'[2]p399fao'!#REF!</definedName>
    <definedName name="__123Graph_BGrßfico1" localSheetId="3" hidden="1">'[2]p399fao'!#REF!</definedName>
    <definedName name="__123Graph_BGrßfico1" localSheetId="4" hidden="1">'[2]p399fao'!#REF!</definedName>
    <definedName name="__123Graph_BGrßfico1" localSheetId="5" hidden="1">'[2]p399fao'!#REF!</definedName>
    <definedName name="__123Graph_BGrßfico1" localSheetId="6" hidden="1">'[2]p399fao'!#REF!</definedName>
    <definedName name="__123Graph_BGrßfico1" localSheetId="7" hidden="1">'[2]p399fao'!#REF!</definedName>
    <definedName name="__123Graph_BGrßfico1" hidden="1">'[2]p399fao'!#REF!</definedName>
    <definedName name="__123Graph_C" localSheetId="1" hidden="1">'[2]19.14-15'!$C$34:$C$37</definedName>
    <definedName name="__123Graph_C" localSheetId="2" hidden="1">'[2]p399fao'!#REF!</definedName>
    <definedName name="__123Graph_C" localSheetId="3" hidden="1">'[2]p399fao'!#REF!</definedName>
    <definedName name="__123Graph_C" localSheetId="4" hidden="1">'[2]p399fao'!#REF!</definedName>
    <definedName name="__123Graph_C" localSheetId="5" hidden="1">'[2]p399fao'!#REF!</definedName>
    <definedName name="__123Graph_C" localSheetId="6" hidden="1">'[2]p399fao'!#REF!</definedName>
    <definedName name="__123Graph_C" localSheetId="7" hidden="1">'[2]p399fao'!#REF!</definedName>
    <definedName name="__123Graph_C" hidden="1">'[2]p399fao'!#REF!</definedName>
    <definedName name="__123Graph_CCurrent" localSheetId="1" hidden="1">'[2]19.14-15'!$C$34:$C$37</definedName>
    <definedName name="__123Graph_CCurrent" localSheetId="2" hidden="1">'[2]p399fao'!#REF!</definedName>
    <definedName name="__123Graph_CCurrent" localSheetId="3" hidden="1">'[2]p399fao'!#REF!</definedName>
    <definedName name="__123Graph_CCurrent" localSheetId="4" hidden="1">'[2]p399fao'!#REF!</definedName>
    <definedName name="__123Graph_CCurrent" localSheetId="5" hidden="1">'[2]p399fao'!#REF!</definedName>
    <definedName name="__123Graph_CCurrent" localSheetId="6" hidden="1">'[2]p399fao'!#REF!</definedName>
    <definedName name="__123Graph_CCurrent" localSheetId="7" hidden="1">'[2]p399fao'!#REF!</definedName>
    <definedName name="__123Graph_CCurrent" hidden="1">'[2]p399fao'!#REF!</definedName>
    <definedName name="__123Graph_CGrßfico1" localSheetId="1" hidden="1">'[2]19.14-15'!$C$34:$C$37</definedName>
    <definedName name="__123Graph_CGrßfico1" localSheetId="2" hidden="1">'[2]p399fao'!#REF!</definedName>
    <definedName name="__123Graph_CGrßfico1" localSheetId="3" hidden="1">'[2]p399fao'!#REF!</definedName>
    <definedName name="__123Graph_CGrßfico1" localSheetId="4" hidden="1">'[2]p399fao'!#REF!</definedName>
    <definedName name="__123Graph_CGrßfico1" localSheetId="5" hidden="1">'[2]p399fao'!#REF!</definedName>
    <definedName name="__123Graph_CGrßfico1" localSheetId="6" hidden="1">'[2]p399fao'!#REF!</definedName>
    <definedName name="__123Graph_CGrßfico1" localSheetId="7" hidden="1">'[2]p399fao'!#REF!</definedName>
    <definedName name="__123Graph_CGrßfico1" hidden="1">'[2]p399fao'!#REF!</definedName>
    <definedName name="__123Graph_D" localSheetId="1" hidden="1">'[2]19.14-15'!#REF!</definedName>
    <definedName name="__123Graph_D" localSheetId="2" hidden="1">'[2]p399fao'!#REF!</definedName>
    <definedName name="__123Graph_D" localSheetId="3" hidden="1">'[2]p399fao'!#REF!</definedName>
    <definedName name="__123Graph_D" localSheetId="4" hidden="1">'[2]p399fao'!#REF!</definedName>
    <definedName name="__123Graph_D" localSheetId="5" hidden="1">'[2]p399fao'!#REF!</definedName>
    <definedName name="__123Graph_D" localSheetId="6" hidden="1">'[2]p399fao'!#REF!</definedName>
    <definedName name="__123Graph_D" localSheetId="7" hidden="1">'[2]p399fao'!#REF!</definedName>
    <definedName name="__123Graph_D" hidden="1">'[1]p122'!#REF!</definedName>
    <definedName name="__123Graph_DCurrent" localSheetId="1" hidden="1">'[2]19.14-15'!#REF!</definedName>
    <definedName name="__123Graph_DCurrent" localSheetId="2" hidden="1">'[2]p399fao'!#REF!</definedName>
    <definedName name="__123Graph_DCurrent" localSheetId="3" hidden="1">'[2]p399fao'!#REF!</definedName>
    <definedName name="__123Graph_DCurrent" localSheetId="4" hidden="1">'[2]p399fao'!#REF!</definedName>
    <definedName name="__123Graph_DCurrent" localSheetId="5" hidden="1">'[2]p399fao'!#REF!</definedName>
    <definedName name="__123Graph_DCurrent" localSheetId="6" hidden="1">'[2]p399fao'!#REF!</definedName>
    <definedName name="__123Graph_DCurrent" localSheetId="7" hidden="1">'[2]p399fao'!#REF!</definedName>
    <definedName name="__123Graph_DCurrent" hidden="1">'[2]p399fao'!#REF!</definedName>
    <definedName name="__123Graph_DGrßfico1" localSheetId="1" hidden="1">'[2]19.14-15'!#REF!</definedName>
    <definedName name="__123Graph_DGrßfico1" localSheetId="2" hidden="1">'[2]p399fao'!#REF!</definedName>
    <definedName name="__123Graph_DGrßfico1" localSheetId="3" hidden="1">'[2]p399fao'!#REF!</definedName>
    <definedName name="__123Graph_DGrßfico1" localSheetId="4" hidden="1">'[2]p399fao'!#REF!</definedName>
    <definedName name="__123Graph_DGrßfico1" localSheetId="5" hidden="1">'[2]p399fao'!#REF!</definedName>
    <definedName name="__123Graph_DGrßfico1" localSheetId="6" hidden="1">'[2]p399fao'!#REF!</definedName>
    <definedName name="__123Graph_DGrßfico1" localSheetId="7" hidden="1">'[2]p399fao'!#REF!</definedName>
    <definedName name="__123Graph_DGrßfico1" hidden="1">'[2]p399fao'!#REF!</definedName>
    <definedName name="__123Graph_E" localSheetId="1" hidden="1">'[2]19.14-15'!$D$34:$D$37</definedName>
    <definedName name="__123Graph_E" localSheetId="2" hidden="1">'[2]p399fao'!#REF!</definedName>
    <definedName name="__123Graph_E" localSheetId="3" hidden="1">'[2]p399fao'!#REF!</definedName>
    <definedName name="__123Graph_E" localSheetId="4" hidden="1">'[2]p399fao'!#REF!</definedName>
    <definedName name="__123Graph_E" localSheetId="5" hidden="1">'[2]p399fao'!#REF!</definedName>
    <definedName name="__123Graph_E" localSheetId="6" hidden="1">'[2]p399fao'!#REF!</definedName>
    <definedName name="__123Graph_E" localSheetId="7" hidden="1">'[2]p399fao'!#REF!</definedName>
    <definedName name="__123Graph_E" hidden="1">'[2]p399fao'!#REF!</definedName>
    <definedName name="__123Graph_ECurrent" localSheetId="1" hidden="1">'[2]19.14-15'!$D$34:$D$37</definedName>
    <definedName name="__123Graph_ECurrent" localSheetId="2" hidden="1">'[2]p399fao'!#REF!</definedName>
    <definedName name="__123Graph_ECurrent" localSheetId="3" hidden="1">'[2]p399fao'!#REF!</definedName>
    <definedName name="__123Graph_ECurrent" localSheetId="4" hidden="1">'[2]p399fao'!#REF!</definedName>
    <definedName name="__123Graph_ECurrent" localSheetId="5" hidden="1">'[2]p399fao'!#REF!</definedName>
    <definedName name="__123Graph_ECurrent" localSheetId="6" hidden="1">'[2]p399fao'!#REF!</definedName>
    <definedName name="__123Graph_ECurrent" localSheetId="7" hidden="1">'[2]p399fao'!#REF!</definedName>
    <definedName name="__123Graph_ECurrent" hidden="1">'[2]p399fao'!#REF!</definedName>
    <definedName name="__123Graph_EGrßfico1" localSheetId="1" hidden="1">'[2]19.14-15'!$D$34:$D$37</definedName>
    <definedName name="__123Graph_EGrßfico1" localSheetId="2" hidden="1">'[2]p399fao'!#REF!</definedName>
    <definedName name="__123Graph_EGrßfico1" localSheetId="3" hidden="1">'[2]p399fao'!#REF!</definedName>
    <definedName name="__123Graph_EGrßfico1" localSheetId="4" hidden="1">'[2]p399fao'!#REF!</definedName>
    <definedName name="__123Graph_EGrßfico1" localSheetId="5" hidden="1">'[2]p399fao'!#REF!</definedName>
    <definedName name="__123Graph_EGrßfico1" localSheetId="6" hidden="1">'[2]p399fao'!#REF!</definedName>
    <definedName name="__123Graph_EGrßfico1" localSheetId="7" hidden="1">'[2]p399fao'!#REF!</definedName>
    <definedName name="__123Graph_EGrßfico1" hidden="1">'[2]p399fao'!#REF!</definedName>
    <definedName name="__123Graph_F" localSheetId="1" hidden="1">'[2]19.14-15'!#REF!</definedName>
    <definedName name="__123Graph_F" localSheetId="2" hidden="1">'[2]p399fao'!#REF!</definedName>
    <definedName name="__123Graph_F" localSheetId="3" hidden="1">'[2]p399fao'!#REF!</definedName>
    <definedName name="__123Graph_F" localSheetId="4" hidden="1">'[2]p399fao'!#REF!</definedName>
    <definedName name="__123Graph_F" localSheetId="5" hidden="1">'[2]p399fao'!#REF!</definedName>
    <definedName name="__123Graph_F" localSheetId="6" hidden="1">'[2]p399fao'!#REF!</definedName>
    <definedName name="__123Graph_F" localSheetId="7" hidden="1">'[2]p399fao'!#REF!</definedName>
    <definedName name="__123Graph_F" hidden="1">'[1]p122'!#REF!</definedName>
    <definedName name="__123Graph_FCurrent" localSheetId="1" hidden="1">'[2]19.14-15'!#REF!</definedName>
    <definedName name="__123Graph_FCurrent" localSheetId="2" hidden="1">'[2]p399fao'!#REF!</definedName>
    <definedName name="__123Graph_FCurrent" localSheetId="3" hidden="1">'[2]p399fao'!#REF!</definedName>
    <definedName name="__123Graph_FCurrent" localSheetId="4" hidden="1">'[2]p399fao'!#REF!</definedName>
    <definedName name="__123Graph_FCurrent" localSheetId="5" hidden="1">'[2]p399fao'!#REF!</definedName>
    <definedName name="__123Graph_FCurrent" localSheetId="6" hidden="1">'[2]p399fao'!#REF!</definedName>
    <definedName name="__123Graph_FCurrent" localSheetId="7" hidden="1">'[2]p399fao'!#REF!</definedName>
    <definedName name="__123Graph_FCurrent" hidden="1">'[2]p399fao'!#REF!</definedName>
    <definedName name="__123Graph_FGrßfico1" localSheetId="1" hidden="1">'[2]19.14-15'!#REF!</definedName>
    <definedName name="__123Graph_FGrßfico1" localSheetId="2" hidden="1">'[2]p399fao'!#REF!</definedName>
    <definedName name="__123Graph_FGrßfico1" localSheetId="3" hidden="1">'[2]p399fao'!#REF!</definedName>
    <definedName name="__123Graph_FGrßfico1" localSheetId="4" hidden="1">'[2]p399fao'!#REF!</definedName>
    <definedName name="__123Graph_FGrßfico1" localSheetId="5" hidden="1">'[2]p399fao'!#REF!</definedName>
    <definedName name="__123Graph_FGrßfico1" localSheetId="6" hidden="1">'[2]p399fao'!#REF!</definedName>
    <definedName name="__123Graph_FGrßfico1" localSheetId="7" hidden="1">'[2]p399fao'!#REF!</definedName>
    <definedName name="__123Graph_FGrßfico1" hidden="1">'[2]p399fao'!#REF!</definedName>
    <definedName name="__123Graph_X" localSheetId="1" hidden="1">'[2]19.14-15'!#REF!</definedName>
    <definedName name="__123Graph_X" localSheetId="2" hidden="1">'[2]p399fao'!#REF!</definedName>
    <definedName name="__123Graph_X" localSheetId="3" hidden="1">'[2]p399fao'!#REF!</definedName>
    <definedName name="__123Graph_X" localSheetId="4" hidden="1">'[2]p399fao'!#REF!</definedName>
    <definedName name="__123Graph_X" localSheetId="5" hidden="1">'[2]p399fao'!#REF!</definedName>
    <definedName name="__123Graph_X" localSheetId="6" hidden="1">'[2]p399fao'!#REF!</definedName>
    <definedName name="__123Graph_X" localSheetId="7" hidden="1">'[2]p399fao'!#REF!</definedName>
    <definedName name="__123Graph_X" hidden="1">'[1]p122'!#REF!</definedName>
    <definedName name="__123Graph_XCurrent" localSheetId="1" hidden="1">'[2]19.14-15'!#REF!</definedName>
    <definedName name="__123Graph_XCurrent" localSheetId="2" hidden="1">'[2]p399fao'!#REF!</definedName>
    <definedName name="__123Graph_XCurrent" localSheetId="3" hidden="1">'[2]p399fao'!#REF!</definedName>
    <definedName name="__123Graph_XCurrent" localSheetId="4" hidden="1">'[2]p399fao'!#REF!</definedName>
    <definedName name="__123Graph_XCurrent" localSheetId="5" hidden="1">'[2]p399fao'!#REF!</definedName>
    <definedName name="__123Graph_XCurrent" localSheetId="6" hidden="1">'[2]p399fao'!#REF!</definedName>
    <definedName name="__123Graph_XCurrent" localSheetId="7" hidden="1">'[2]p399fao'!#REF!</definedName>
    <definedName name="__123Graph_XCurrent" hidden="1">'[2]p399fao'!#REF!</definedName>
    <definedName name="__123Graph_XGrßfico1" localSheetId="1" hidden="1">'[2]19.14-15'!#REF!</definedName>
    <definedName name="__123Graph_XGrßfico1" localSheetId="2" hidden="1">'[2]p399fao'!#REF!</definedName>
    <definedName name="__123Graph_XGrßfico1" localSheetId="3" hidden="1">'[2]p399fao'!#REF!</definedName>
    <definedName name="__123Graph_XGrßfico1" localSheetId="4" hidden="1">'[2]p399fao'!#REF!</definedName>
    <definedName name="__123Graph_XGrßfico1" localSheetId="5" hidden="1">'[2]p399fao'!#REF!</definedName>
    <definedName name="__123Graph_XGrßfico1" localSheetId="6" hidden="1">'[2]p399fao'!#REF!</definedName>
    <definedName name="__123Graph_XGrßfico1" localSheetId="7" hidden="1">'[2]p399fao'!#REF!</definedName>
    <definedName name="__123Graph_XGrßfico1" hidden="1">'[2]p399fao'!#REF!</definedName>
    <definedName name="A_impresión_IM" localSheetId="6">#REF!</definedName>
    <definedName name="A_impresión_IM" localSheetId="7">#REF!</definedName>
    <definedName name="A_impresión_IM">#REF!</definedName>
    <definedName name="alk" localSheetId="6">'[6]19.11-12'!$B$53</definedName>
    <definedName name="alk" localSheetId="7">'[6]19.11-12'!$B$53</definedName>
    <definedName name="alk">'[6]19.11-12'!$B$53</definedName>
    <definedName name="_xlnm.Print_Area" localSheetId="1">'24.1'!$A$1:$F$50</definedName>
    <definedName name="_xlnm.Print_Area" localSheetId="2">'24.2 (06)'!$A$1:$G$87</definedName>
    <definedName name="_xlnm.Print_Area" localSheetId="3">'24.2 (07)'!$A$1:$G$87</definedName>
    <definedName name="_xlnm.Print_Area" localSheetId="4">'24.3 (06)'!$A$1:$G$85</definedName>
    <definedName name="_xlnm.Print_Area" localSheetId="5">'24.3 (07)'!$A$1:$G$85</definedName>
    <definedName name="_xlnm.Print_Area" localSheetId="6">'24.4 (06)'!$A$1:$E$51</definedName>
    <definedName name="_xlnm.Print_Area" localSheetId="7">'24.4 (07)'!$A$1:$C$51</definedName>
    <definedName name="balan.xls" hidden="1">'[8]7.24'!$D$6:$D$27</definedName>
    <definedName name="DatosExternos_1" localSheetId="3">'24.2 (07)'!$B$8:$D$85</definedName>
    <definedName name="DatosExternos_2" localSheetId="3">'24.2 (07)'!$E$8:$G$85</definedName>
    <definedName name="GUION" localSheetId="6">#REF!</definedName>
    <definedName name="GUION" localSheetId="7">#REF!</definedName>
    <definedName name="GUION">#REF!</definedName>
    <definedName name="Imprimir_área_IM" localSheetId="1">'[4]GANADE15'!$A$35:$AG$39</definedName>
    <definedName name="Imprimir_área_IM" localSheetId="2">'[4]GANADE15'!$A$35:$AG$39</definedName>
    <definedName name="Imprimir_área_IM" localSheetId="3">'[4]GANADE15'!$A$35:$AG$39</definedName>
    <definedName name="Imprimir_área_IM" localSheetId="4">'[4]GANADE15'!$A$35:$AG$39</definedName>
    <definedName name="Imprimir_área_IM" localSheetId="5">'[4]GANADE15'!$A$35:$AG$39</definedName>
    <definedName name="Imprimir_área_IM" localSheetId="6">'[4]GANADE15'!$A$35:$AG$39</definedName>
    <definedName name="Imprimir_área_IM" localSheetId="7">'[4]GANADE15'!$A$35:$AG$39</definedName>
    <definedName name="Imprimir_área_IM">#REF!</definedName>
    <definedName name="kk" hidden="1">'[11]19.14-15'!#REF!</definedName>
    <definedName name="kkjkj">#REF!</definedName>
    <definedName name="p421" localSheetId="6">'[5]CARNE1'!$B$44</definedName>
    <definedName name="p421" localSheetId="7">'[5]CARNE1'!$B$44</definedName>
    <definedName name="p421">'[5]CARNE1'!$B$44</definedName>
    <definedName name="p431" localSheetId="6" hidden="1">'[5]CARNE7'!$G$11:$G$93</definedName>
    <definedName name="p431" localSheetId="7" hidden="1">'[5]CARNE7'!$G$11:$G$93</definedName>
    <definedName name="p431" hidden="1">'[5]CARNE7'!$G$11:$G$93</definedName>
    <definedName name="p7" hidden="1">'[11]19.14-15'!#REF!</definedName>
    <definedName name="PEP" localSheetId="6">'[4]GANADE1'!$B$79</definedName>
    <definedName name="PEP" localSheetId="7">'[4]GANADE1'!$B$79</definedName>
    <definedName name="PEP">'[4]GANADE1'!$B$79</definedName>
    <definedName name="PEP1" localSheetId="6">'[2]19.11-12'!$B$51</definedName>
    <definedName name="PEP1" localSheetId="7">'[2]19.11-12'!$B$51</definedName>
    <definedName name="PEP1">'[2]19.11-12'!$B$51</definedName>
    <definedName name="PEP2" localSheetId="6">'[4]GANADE1'!$B$75</definedName>
    <definedName name="PEP2" localSheetId="7">'[4]GANADE1'!$B$75</definedName>
    <definedName name="PEP2">'[4]GANADE1'!$B$75</definedName>
    <definedName name="PEP3" localSheetId="6">'[2]19.11-12'!$B$53</definedName>
    <definedName name="PEP3" localSheetId="7">'[2]19.11-12'!$B$53</definedName>
    <definedName name="PEP3">'[2]19.11-12'!$B$53</definedName>
    <definedName name="PEP4" localSheetId="6" hidden="1">'[2]19.14-15'!$B$34:$B$37</definedName>
    <definedName name="PEP4" localSheetId="7" hidden="1">'[2]19.14-15'!$B$34:$B$37</definedName>
    <definedName name="PEP4" hidden="1">'[2]19.14-15'!$B$34:$B$37</definedName>
    <definedName name="PP1" localSheetId="6">'[4]GANADE1'!$B$77</definedName>
    <definedName name="PP1" localSheetId="7">'[4]GANADE1'!$B$77</definedName>
    <definedName name="PP1">'[4]GANADE1'!$B$77</definedName>
    <definedName name="PP10" localSheetId="6" hidden="1">'[2]19.14-15'!$C$34:$C$37</definedName>
    <definedName name="PP10" localSheetId="7" hidden="1">'[2]19.14-15'!$C$34:$C$37</definedName>
    <definedName name="PP10" hidden="1">'[2]19.14-15'!$C$34:$C$37</definedName>
    <definedName name="PP11" localSheetId="6" hidden="1">'[2]19.14-15'!$C$34:$C$37</definedName>
    <definedName name="PP11" localSheetId="7" hidden="1">'[2]19.14-15'!$C$34:$C$37</definedName>
    <definedName name="PP11" hidden="1">'[2]19.14-15'!$C$34:$C$37</definedName>
    <definedName name="PP12" localSheetId="6" hidden="1">'[2]19.14-15'!$C$34:$C$37</definedName>
    <definedName name="PP12" localSheetId="7" hidden="1">'[2]19.14-15'!$C$34:$C$37</definedName>
    <definedName name="PP12" hidden="1">'[2]19.14-15'!$C$34:$C$37</definedName>
    <definedName name="PP13" localSheetId="6" hidden="1">'[2]19.14-15'!#REF!</definedName>
    <definedName name="PP13" localSheetId="7" hidden="1">'[2]19.14-15'!#REF!</definedName>
    <definedName name="PP13" hidden="1">'[2]19.14-15'!#REF!</definedName>
    <definedName name="PP14" localSheetId="6" hidden="1">'[2]19.14-15'!#REF!</definedName>
    <definedName name="PP14" localSheetId="7" hidden="1">'[2]19.14-15'!#REF!</definedName>
    <definedName name="PP14" hidden="1">'[2]19.14-15'!#REF!</definedName>
    <definedName name="PP15" localSheetId="6" hidden="1">'[2]19.14-15'!#REF!</definedName>
    <definedName name="PP15" localSheetId="7" hidden="1">'[2]19.14-15'!#REF!</definedName>
    <definedName name="PP15" hidden="1">'[2]19.14-15'!#REF!</definedName>
    <definedName name="PP16" localSheetId="6" hidden="1">'[2]19.14-15'!$D$34:$D$37</definedName>
    <definedName name="PP16" localSheetId="7" hidden="1">'[2]19.14-15'!$D$34:$D$37</definedName>
    <definedName name="PP16" hidden="1">'[2]19.14-15'!$D$34:$D$37</definedName>
    <definedName name="PP17" localSheetId="6" hidden="1">'[2]19.14-15'!$D$34:$D$37</definedName>
    <definedName name="PP17" localSheetId="7" hidden="1">'[2]19.14-15'!$D$34:$D$37</definedName>
    <definedName name="PP17" hidden="1">'[2]19.14-15'!$D$34:$D$37</definedName>
    <definedName name="pp18" localSheetId="6" hidden="1">'[2]19.14-15'!$D$34:$D$37</definedName>
    <definedName name="pp18" localSheetId="7" hidden="1">'[2]19.14-15'!$D$34:$D$37</definedName>
    <definedName name="pp18" hidden="1">'[2]19.14-15'!$D$34:$D$37</definedName>
    <definedName name="pp19" localSheetId="6" hidden="1">'[2]19.14-15'!#REF!</definedName>
    <definedName name="pp19" localSheetId="7" hidden="1">'[2]19.14-15'!#REF!</definedName>
    <definedName name="pp19" hidden="1">'[2]19.14-15'!#REF!</definedName>
    <definedName name="PP2" localSheetId="6">'[2]19.22'!#REF!</definedName>
    <definedName name="PP2" localSheetId="7">'[2]19.22'!#REF!</definedName>
    <definedName name="PP2">'[2]19.22'!#REF!</definedName>
    <definedName name="PP20" localSheetId="6" hidden="1">'[2]19.14-15'!#REF!</definedName>
    <definedName name="PP20" localSheetId="7" hidden="1">'[2]19.14-15'!#REF!</definedName>
    <definedName name="PP20" hidden="1">'[2]19.14-15'!#REF!</definedName>
    <definedName name="PP21" localSheetId="6" hidden="1">'[2]19.14-15'!#REF!</definedName>
    <definedName name="PP21" localSheetId="7" hidden="1">'[2]19.14-15'!#REF!</definedName>
    <definedName name="PP21" hidden="1">'[2]19.14-15'!#REF!</definedName>
    <definedName name="PP22" localSheetId="6" hidden="1">'[2]19.14-15'!#REF!</definedName>
    <definedName name="PP22" localSheetId="7" hidden="1">'[2]19.14-15'!#REF!</definedName>
    <definedName name="PP22" hidden="1">'[2]19.14-15'!#REF!</definedName>
    <definedName name="pp23" localSheetId="6" hidden="1">'[2]19.14-15'!#REF!</definedName>
    <definedName name="pp23" localSheetId="7" hidden="1">'[2]19.14-15'!#REF!</definedName>
    <definedName name="pp23" hidden="1">'[2]19.14-15'!#REF!</definedName>
    <definedName name="pp24" localSheetId="6" hidden="1">'[2]19.14-15'!#REF!</definedName>
    <definedName name="pp24" localSheetId="7" hidden="1">'[2]19.14-15'!#REF!</definedName>
    <definedName name="pp24" hidden="1">'[2]19.14-15'!#REF!</definedName>
    <definedName name="pp25" localSheetId="6" hidden="1">'[2]19.14-15'!#REF!</definedName>
    <definedName name="pp25" localSheetId="7" hidden="1">'[2]19.14-15'!#REF!</definedName>
    <definedName name="pp25" hidden="1">'[2]19.14-15'!#REF!</definedName>
    <definedName name="pp26" localSheetId="6" hidden="1">'[2]19.14-15'!#REF!</definedName>
    <definedName name="pp26" localSheetId="7" hidden="1">'[2]19.14-15'!#REF!</definedName>
    <definedName name="pp26" hidden="1">'[2]19.14-15'!#REF!</definedName>
    <definedName name="pp27" localSheetId="6" hidden="1">'[2]19.14-15'!#REF!</definedName>
    <definedName name="pp27" localSheetId="7" hidden="1">'[2]19.14-15'!#REF!</definedName>
    <definedName name="pp27" hidden="1">'[2]19.14-15'!#REF!</definedName>
    <definedName name="PP3" localSheetId="6">'[4]GANADE1'!$B$79</definedName>
    <definedName name="PP3" localSheetId="7">'[4]GANADE1'!$B$79</definedName>
    <definedName name="PP3">'[4]GANADE1'!$B$79</definedName>
    <definedName name="PP4" localSheetId="6">'[2]19.11-12'!$B$51</definedName>
    <definedName name="PP4" localSheetId="7">'[2]19.11-12'!$B$51</definedName>
    <definedName name="PP4">'[2]19.11-12'!$B$51</definedName>
    <definedName name="PP5" localSheetId="6" hidden="1">'[2]19.14-15'!$B$34:$B$37</definedName>
    <definedName name="PP5" localSheetId="7" hidden="1">'[2]19.14-15'!$B$34:$B$37</definedName>
    <definedName name="PP5" hidden="1">'[2]19.14-15'!$B$34:$B$37</definedName>
    <definedName name="PP6" localSheetId="6" hidden="1">'[2]19.14-15'!$B$34:$B$37</definedName>
    <definedName name="PP6" localSheetId="7" hidden="1">'[2]19.14-15'!$B$34:$B$37</definedName>
    <definedName name="PP6" hidden="1">'[2]19.14-15'!$B$34:$B$37</definedName>
    <definedName name="PP7" localSheetId="6" hidden="1">'[2]19.14-15'!#REF!</definedName>
    <definedName name="PP7" localSheetId="7" hidden="1">'[2]19.14-15'!#REF!</definedName>
    <definedName name="PP7" hidden="1">'[2]19.14-15'!#REF!</definedName>
    <definedName name="PP8" localSheetId="6" hidden="1">'[2]19.14-15'!#REF!</definedName>
    <definedName name="PP8" localSheetId="7" hidden="1">'[2]19.14-15'!#REF!</definedName>
    <definedName name="PP8" hidden="1">'[2]19.14-15'!#REF!</definedName>
    <definedName name="PP9" localSheetId="6" hidden="1">'[2]19.14-15'!#REF!</definedName>
    <definedName name="PP9" localSheetId="7" hidden="1">'[2]19.14-15'!#REF!</definedName>
    <definedName name="PP9" hidden="1">'[2]19.14-15'!#REF!</definedName>
    <definedName name="RUTINA" localSheetId="6">#REF!</definedName>
    <definedName name="RUTINA" localSheetId="7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<sst xmlns="http://schemas.openxmlformats.org/spreadsheetml/2006/main" count="678" uniqueCount="150">
  <si>
    <t>MIEL Y CERA</t>
  </si>
  <si>
    <t>Número de colmenas</t>
  </si>
  <si>
    <t>Producción</t>
  </si>
  <si>
    <t>Años</t>
  </si>
  <si>
    <t>(miles)</t>
  </si>
  <si>
    <t>(toneladas)</t>
  </si>
  <si>
    <t>Movilistas</t>
  </si>
  <si>
    <t>Fijistas</t>
  </si>
  <si>
    <t>Total</t>
  </si>
  <si>
    <t>Miel</t>
  </si>
  <si>
    <t>Cera</t>
  </si>
  <si>
    <t>Precios percibidos por los</t>
  </si>
  <si>
    <t>Valor</t>
  </si>
  <si>
    <t>Comercio exterior</t>
  </si>
  <si>
    <t>apicultores (euros/100kg)</t>
  </si>
  <si>
    <t>(miles de euros)</t>
  </si>
  <si>
    <t>Miel natural (toneladas)</t>
  </si>
  <si>
    <t>Importaciones</t>
  </si>
  <si>
    <t>Exportaciones</t>
  </si>
  <si>
    <t>MUNDO</t>
  </si>
  <si>
    <t xml:space="preserve"> Unión Europea</t>
  </si>
  <si>
    <t>–</t>
  </si>
  <si>
    <t/>
  </si>
  <si>
    <t xml:space="preserve"> Países con Solicitud de Adhesión</t>
  </si>
  <si>
    <t xml:space="preserve"> Argentina</t>
  </si>
  <si>
    <t xml:space="preserve"> Australia</t>
  </si>
  <si>
    <t xml:space="preserve"> Brasil</t>
  </si>
  <si>
    <t xml:space="preserve"> Estados Unidos</t>
  </si>
  <si>
    <t xml:space="preserve"> Japón</t>
  </si>
  <si>
    <t xml:space="preserve"> Méjico</t>
  </si>
  <si>
    <t xml:space="preserve"> Suiza</t>
  </si>
  <si>
    <t>Provincias y</t>
  </si>
  <si>
    <t>Comunidades Autónomas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</si>
  <si>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</si>
  <si>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</si>
  <si>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</si>
  <si>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</si>
  <si>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</si>
  <si>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</si>
  <si>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</si>
  <si>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</si>
  <si>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</si>
  <si>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</si>
  <si>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</si>
  <si>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</si>
  <si>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</si>
  <si>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</si>
  <si>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</si>
  <si>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</si>
  <si>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</si>
  <si>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</si>
  <si>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</si>
  <si>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</si>
  <si>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</si>
  <si>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</si>
  <si>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</si>
  <si>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</si>
  <si>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</si>
  <si>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</si>
  <si>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</si>
  <si>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</si>
  <si>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</si>
  <si>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</si>
  <si>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</si>
  <si>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</si>
  <si>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</si>
  <si>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</si>
  <si>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</si>
  <si>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</si>
  <si>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</si>
  <si>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</si>
  <si>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</si>
  <si>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</si>
  <si>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</si>
  <si>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</si>
  <si>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</si>
  <si>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</si>
  <si>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PAISES DE EUROPA</t>
  </si>
  <si>
    <t>OTROS PAISES DEL MUNDO</t>
  </si>
  <si>
    <t>Mundo y países</t>
  </si>
  <si>
    <t>Fuente: Estadísticas de Comercio Exterior de España. Agencia Estatal de Administración Tributaria.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</si>
  <si>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</si>
  <si>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</si>
  <si>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</si>
  <si>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</si>
  <si>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</si>
  <si>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</si>
  <si>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</si>
  <si>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</si>
  <si>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</si>
  <si>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</si>
  <si>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</si>
  <si>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</si>
  <si>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</si>
  <si>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</si>
  <si>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</si>
  <si>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</si>
  <si>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</si>
  <si>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</si>
  <si>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</si>
  <si>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</si>
  <si>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</si>
  <si>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</si>
  <si>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</si>
  <si>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</si>
  <si>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</si>
  <si>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</si>
  <si>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</si>
  <si>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</si>
  <si>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</si>
  <si>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 xml:space="preserve"> 24.1.  MIEL Y CERA: Serie histórica de colmenas, producción, precio, valor y comercio exterior</t>
  </si>
  <si>
    <t>Colmenas movilistas</t>
  </si>
  <si>
    <t>Colmenas fijistas</t>
  </si>
  <si>
    <t>Entrefina</t>
  </si>
  <si>
    <t>Basta</t>
  </si>
  <si>
    <t xml:space="preserve"> 24.4.  MIEL NATURAL: Comercio exterior de España (Toneladas)</t>
  </si>
  <si>
    <t>24.2  MIEL Y CERA: Análisis provincial del número de colmenas, 2006</t>
  </si>
  <si>
    <t xml:space="preserve">– </t>
  </si>
  <si>
    <t>24.3.  MIEL Y CERA: Análisis provincial de producción, 2006 (Kilogramos)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</si>
  <si>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</si>
  <si>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</si>
  <si>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</si>
  <si>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</si>
  <si>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</si>
  <si>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</si>
  <si>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</si>
  <si>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</si>
  <si>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</si>
  <si>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</si>
  <si>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</si>
  <si>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</si>
  <si>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</si>
  <si>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</si>
  <si>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</si>
  <si>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</si>
  <si>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</si>
  <si>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24.2  MIEL Y CERA: Análisis provincial del número de colmenas, 2007</t>
  </si>
  <si>
    <t xml:space="preserve">–  </t>
  </si>
  <si>
    <t>24.3.  MIEL Y CERA: Análisis provincial de producción, 2007 (Kilogramos)</t>
  </si>
  <si>
    <t xml:space="preserve"> 24.4.  MIEL NATURAL: Comercio exterior de España, 2007 (Toneladas)</t>
  </si>
  <si>
    <t>ANUARIO DE ESTADÍSTICA AGROALIMENTARIA Y PESQUERA 2007</t>
  </si>
  <si>
    <t>CAPITULO 24: MIEL Y CERA</t>
  </si>
  <si>
    <t xml:space="preserve">24.1.  MIEL Y CERA: Serie histórica de colmenas, producción, precio, valor y comercio exterior </t>
  </si>
  <si>
    <t>Volver al Indice</t>
  </si>
  <si>
    <t xml:space="preserve">24.2  MIEL Y CERA: Análisis provincial del número de colmenas, 2006 </t>
  </si>
  <si>
    <t xml:space="preserve">24.2  MIEL Y CERA: Análisis provincial del número de colmenas, 2007 </t>
  </si>
  <si>
    <t xml:space="preserve">24.3.  MIEL Y CERA: Análisis provincial de producción, 2006 (Kilogramos) </t>
  </si>
  <si>
    <t xml:space="preserve">24.3.  MIEL Y CERA: Análisis provincial de producción, 2007 (Kilogramos) </t>
  </si>
  <si>
    <t xml:space="preserve">24.4.  MIEL NATURAL: Comercio exterior de España (Toneladas) </t>
  </si>
  <si>
    <t xml:space="preserve">24.4.  MIEL NATURAL: Comercio exterior de España, 2007 (Toneladas) 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</si>
</sst>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__"/>
    <numFmt numFmtId="178" formatCode="#,##0;\(#,##0\);\–"/>
    <numFmt numFmtId="179" formatCode="#,##0;\(0.0\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#,##0_);\(#,##0\)"/>
    <numFmt numFmtId="204" formatCode="#,##0__;"/>
    <numFmt numFmtId="205" formatCode="#,##0_____;"/>
    <numFmt numFmtId="206" formatCode="#,##0__;\–#,##0__;0__;@__"/>
    <numFmt numFmtId="207" formatCode="#,##0__;;;@__"/>
    <numFmt numFmtId="208" formatCode="#,##0__;#,##0__;;@__"/>
    <numFmt numFmtId="209" formatCode="#,##0__;\-#,##0__;;@__"/>
    <numFmt numFmtId="210" formatCode="#,##0__;\–#,##0__;;@__"/>
    <numFmt numFmtId="211" formatCode="#,##0.00__;\–#,##0.00__;0__;@__"/>
    <numFmt numFmtId="212" formatCode="#,##0.000__;\–#,##0.000__;0.0__;@__"/>
    <numFmt numFmtId="213" formatCode="#,##0__;\–#,##0.0__;;@__"/>
    <numFmt numFmtId="214" formatCode="#,##0__;\–#,##0.00__;;@__"/>
    <numFmt numFmtId="215" formatCode="#,##0__;\–#,##0.000__;;@__"/>
    <numFmt numFmtId="216" formatCode="#,##0__;\–#,##0.0000__;;@__"/>
    <numFmt numFmtId="217" formatCode="_-* #,##0.00\ [$€]_-;\-* #,##0.00\ [$€]_-;_-* &quot;-&quot;??\ [$€]_-;_-@_-"/>
    <numFmt numFmtId="218" formatCode="#,##0.0__;\–#,##0.0__;0.0__;@__"/>
    <numFmt numFmtId="219" formatCode="#,##0.00__;\–#,##0.00__;0.00__;@__"/>
    <numFmt numFmtId="220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76" fontId="0" fillId="2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6" fontId="0" fillId="2" borderId="1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176" fontId="0" fillId="2" borderId="5" xfId="0" applyNumberFormat="1" applyFont="1" applyFill="1" applyBorder="1" applyAlignment="1">
      <alignment/>
    </xf>
    <xf numFmtId="176" fontId="0" fillId="2" borderId="6" xfId="0" applyNumberFormat="1" applyFont="1" applyFill="1" applyBorder="1" applyAlignment="1">
      <alignment/>
    </xf>
    <xf numFmtId="177" fontId="0" fillId="2" borderId="2" xfId="0" applyNumberFormat="1" applyFont="1" applyFill="1" applyBorder="1" applyAlignment="1" applyProtection="1">
      <alignment/>
      <protection/>
    </xf>
    <xf numFmtId="177" fontId="0" fillId="2" borderId="1" xfId="0" applyNumberFormat="1" applyFont="1" applyFill="1" applyBorder="1" applyAlignment="1" applyProtection="1">
      <alignment/>
      <protection/>
    </xf>
    <xf numFmtId="177" fontId="0" fillId="2" borderId="1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3" fontId="5" fillId="0" borderId="9" xfId="0" applyNumberFormat="1" applyFont="1" applyFill="1" applyBorder="1" applyAlignment="1" applyProtection="1">
      <alignment horizontal="right"/>
      <protection/>
    </xf>
    <xf numFmtId="3" fontId="5" fillId="0" borderId="10" xfId="0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5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0" borderId="3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0" fillId="2" borderId="15" xfId="0" applyFont="1" applyFill="1" applyBorder="1" applyAlignment="1">
      <alignment horizontal="center"/>
    </xf>
    <xf numFmtId="3" fontId="5" fillId="0" borderId="1" xfId="0" applyNumberFormat="1" applyFont="1" applyFill="1" applyBorder="1" applyAlignment="1" applyProtection="1">
      <alignment horizontal="right"/>
      <protection/>
    </xf>
    <xf numFmtId="3" fontId="5" fillId="0" borderId="2" xfId="0" applyNumberFormat="1" applyFont="1" applyFill="1" applyBorder="1" applyAlignment="1" applyProtection="1">
      <alignment horizontal="right"/>
      <protection/>
    </xf>
    <xf numFmtId="3" fontId="5" fillId="0" borderId="3" xfId="0" applyNumberFormat="1" applyFont="1" applyFill="1" applyBorder="1" applyAlignment="1" applyProtection="1">
      <alignment horizontal="left"/>
      <protection/>
    </xf>
    <xf numFmtId="1" fontId="0" fillId="0" borderId="3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3" fontId="0" fillId="0" borderId="2" xfId="0" applyNumberFormat="1" applyFont="1" applyFill="1" applyBorder="1" applyAlignment="1" applyProtection="1">
      <alignment horizontal="right"/>
      <protection locked="0"/>
    </xf>
    <xf numFmtId="1" fontId="0" fillId="0" borderId="3" xfId="0" applyNumberFormat="1" applyFont="1" applyFill="1" applyBorder="1" applyAlignment="1" applyProtection="1">
      <alignment/>
      <protection/>
    </xf>
    <xf numFmtId="1" fontId="5" fillId="0" borderId="3" xfId="0" applyNumberFormat="1" applyFont="1" applyFill="1" applyBorder="1" applyAlignment="1" applyProtection="1">
      <alignment horizontal="left"/>
      <protection/>
    </xf>
    <xf numFmtId="3" fontId="0" fillId="0" borderId="3" xfId="0" applyNumberFormat="1" applyFont="1" applyFill="1" applyBorder="1" applyAlignment="1" applyProtection="1">
      <alignment horizontal="left"/>
      <protection/>
    </xf>
    <xf numFmtId="0" fontId="0" fillId="2" borderId="8" xfId="0" applyFont="1" applyFill="1" applyBorder="1" applyAlignment="1">
      <alignment horizontal="center"/>
    </xf>
    <xf numFmtId="176" fontId="0" fillId="0" borderId="6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206" fontId="0" fillId="2" borderId="0" xfId="0" applyNumberFormat="1" applyFont="1" applyFill="1" applyBorder="1" applyAlignment="1">
      <alignment horizontal="right"/>
    </xf>
    <xf numFmtId="206" fontId="0" fillId="2" borderId="9" xfId="0" applyNumberFormat="1" applyFont="1" applyFill="1" applyBorder="1" applyAlignment="1" applyProtection="1">
      <alignment horizontal="right"/>
      <protection/>
    </xf>
    <xf numFmtId="206" fontId="0" fillId="2" borderId="8" xfId="0" applyNumberFormat="1" applyFont="1" applyFill="1" applyBorder="1" applyAlignment="1" applyProtection="1">
      <alignment horizontal="right"/>
      <protection/>
    </xf>
    <xf numFmtId="206" fontId="0" fillId="2" borderId="11" xfId="0" applyNumberFormat="1" applyFont="1" applyFill="1" applyBorder="1" applyAlignment="1" applyProtection="1">
      <alignment horizontal="right"/>
      <protection/>
    </xf>
    <xf numFmtId="206" fontId="0" fillId="2" borderId="10" xfId="0" applyNumberFormat="1" applyFont="1" applyFill="1" applyBorder="1" applyAlignment="1">
      <alignment horizontal="right"/>
    </xf>
    <xf numFmtId="206" fontId="0" fillId="2" borderId="1" xfId="0" applyNumberFormat="1" applyFont="1" applyFill="1" applyBorder="1" applyAlignment="1" applyProtection="1" quotePrefix="1">
      <alignment horizontal="right"/>
      <protection/>
    </xf>
    <xf numFmtId="206" fontId="0" fillId="2" borderId="1" xfId="0" applyNumberFormat="1" applyFont="1" applyFill="1" applyBorder="1" applyAlignment="1" applyProtection="1">
      <alignment horizontal="right"/>
      <protection/>
    </xf>
    <xf numFmtId="206" fontId="0" fillId="2" borderId="3" xfId="0" applyNumberFormat="1" applyFont="1" applyFill="1" applyBorder="1" applyAlignment="1" applyProtection="1" quotePrefix="1">
      <alignment horizontal="right"/>
      <protection/>
    </xf>
    <xf numFmtId="206" fontId="0" fillId="2" borderId="0" xfId="0" applyNumberFormat="1" applyFont="1" applyFill="1" applyBorder="1" applyAlignment="1" applyProtection="1" quotePrefix="1">
      <alignment horizontal="right"/>
      <protection/>
    </xf>
    <xf numFmtId="206" fontId="0" fillId="2" borderId="2" xfId="0" applyNumberFormat="1" applyFont="1" applyFill="1" applyBorder="1" applyAlignment="1">
      <alignment horizontal="right"/>
    </xf>
    <xf numFmtId="206" fontId="0" fillId="2" borderId="3" xfId="0" applyNumberFormat="1" applyFont="1" applyFill="1" applyBorder="1" applyAlignment="1" applyProtection="1">
      <alignment horizontal="right"/>
      <protection/>
    </xf>
    <xf numFmtId="206" fontId="0" fillId="2" borderId="0" xfId="0" applyNumberFormat="1" applyFont="1" applyFill="1" applyBorder="1" applyAlignment="1" applyProtection="1">
      <alignment horizontal="right"/>
      <protection/>
    </xf>
    <xf numFmtId="206" fontId="5" fillId="2" borderId="1" xfId="0" applyNumberFormat="1" applyFont="1" applyFill="1" applyBorder="1" applyAlignment="1" applyProtection="1">
      <alignment horizontal="right"/>
      <protection/>
    </xf>
    <xf numFmtId="206" fontId="5" fillId="2" borderId="3" xfId="0" applyNumberFormat="1" applyFont="1" applyFill="1" applyBorder="1" applyAlignment="1" applyProtection="1">
      <alignment horizontal="right"/>
      <protection/>
    </xf>
    <xf numFmtId="206" fontId="5" fillId="2" borderId="0" xfId="0" applyNumberFormat="1" applyFont="1" applyFill="1" applyBorder="1" applyAlignment="1" applyProtection="1">
      <alignment horizontal="right"/>
      <protection/>
    </xf>
    <xf numFmtId="206" fontId="5" fillId="2" borderId="2" xfId="0" applyNumberFormat="1" applyFont="1" applyFill="1" applyBorder="1" applyAlignment="1">
      <alignment horizontal="right"/>
    </xf>
    <xf numFmtId="206" fontId="5" fillId="2" borderId="1" xfId="0" applyNumberFormat="1" applyFont="1" applyFill="1" applyBorder="1" applyAlignment="1" applyProtection="1" quotePrefix="1">
      <alignment horizontal="right"/>
      <protection/>
    </xf>
    <xf numFmtId="206" fontId="5" fillId="2" borderId="3" xfId="0" applyNumberFormat="1" applyFont="1" applyFill="1" applyBorder="1" applyAlignment="1" applyProtection="1" quotePrefix="1">
      <alignment horizontal="right"/>
      <protection/>
    </xf>
    <xf numFmtId="206" fontId="5" fillId="2" borderId="0" xfId="0" applyNumberFormat="1" applyFont="1" applyFill="1" applyBorder="1" applyAlignment="1" applyProtection="1" quotePrefix="1">
      <alignment horizontal="right"/>
      <protection/>
    </xf>
    <xf numFmtId="206" fontId="5" fillId="2" borderId="2" xfId="0" applyNumberFormat="1" applyFont="1" applyFill="1" applyBorder="1" applyAlignment="1" quotePrefix="1">
      <alignment horizontal="right"/>
    </xf>
    <xf numFmtId="206" fontId="5" fillId="2" borderId="5" xfId="0" applyNumberFormat="1" applyFont="1" applyFill="1" applyBorder="1" applyAlignment="1">
      <alignment horizontal="right"/>
    </xf>
    <xf numFmtId="206" fontId="5" fillId="2" borderId="4" xfId="0" applyNumberFormat="1" applyFont="1" applyFill="1" applyBorder="1" applyAlignment="1">
      <alignment horizontal="right"/>
    </xf>
    <xf numFmtId="206" fontId="5" fillId="2" borderId="12" xfId="0" applyNumberFormat="1" applyFont="1" applyFill="1" applyBorder="1" applyAlignment="1">
      <alignment horizontal="right"/>
    </xf>
    <xf numFmtId="206" fontId="5" fillId="2" borderId="6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206" fontId="0" fillId="0" borderId="3" xfId="0" applyNumberFormat="1" applyFont="1" applyFill="1" applyBorder="1" applyAlignment="1" applyProtection="1" quotePrefix="1">
      <alignment horizontal="right"/>
      <protection/>
    </xf>
    <xf numFmtId="177" fontId="0" fillId="0" borderId="5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206" fontId="5" fillId="0" borderId="3" xfId="0" applyNumberFormat="1" applyFont="1" applyFill="1" applyBorder="1" applyAlignment="1" applyProtection="1" quotePrefix="1">
      <alignment horizontal="right"/>
      <protection/>
    </xf>
    <xf numFmtId="0" fontId="0" fillId="2" borderId="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3" fontId="0" fillId="2" borderId="0" xfId="0" applyNumberFormat="1" applyFont="1" applyFill="1" applyAlignment="1">
      <alignment/>
    </xf>
    <xf numFmtId="210" fontId="5" fillId="2" borderId="1" xfId="0" applyNumberFormat="1" applyFont="1" applyFill="1" applyBorder="1" applyAlignment="1" applyProtection="1">
      <alignment horizontal="right"/>
      <protection/>
    </xf>
    <xf numFmtId="210" fontId="5" fillId="2" borderId="2" xfId="0" applyNumberFormat="1" applyFont="1" applyFill="1" applyBorder="1" applyAlignment="1" applyProtection="1">
      <alignment horizontal="right"/>
      <protection/>
    </xf>
    <xf numFmtId="210" fontId="0" fillId="2" borderId="1" xfId="0" applyNumberFormat="1" applyFont="1" applyFill="1" applyBorder="1" applyAlignment="1" applyProtection="1">
      <alignment horizontal="right"/>
      <protection/>
    </xf>
    <xf numFmtId="210" fontId="0" fillId="2" borderId="2" xfId="0" applyNumberFormat="1" applyFont="1" applyFill="1" applyBorder="1" applyAlignment="1" applyProtection="1">
      <alignment horizontal="right"/>
      <protection/>
    </xf>
    <xf numFmtId="210" fontId="0" fillId="2" borderId="5" xfId="0" applyNumberFormat="1" applyFont="1" applyFill="1" applyBorder="1" applyAlignment="1" applyProtection="1">
      <alignment horizontal="right"/>
      <protection/>
    </xf>
    <xf numFmtId="210" fontId="0" fillId="2" borderId="6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 horizontal="center"/>
    </xf>
    <xf numFmtId="206" fontId="0" fillId="2" borderId="1" xfId="0" applyNumberFormat="1" applyFont="1" applyFill="1" applyBorder="1" applyAlignment="1">
      <alignment horizontal="right"/>
    </xf>
    <xf numFmtId="206" fontId="5" fillId="2" borderId="2" xfId="0" applyNumberFormat="1" applyFont="1" applyFill="1" applyBorder="1" applyAlignment="1" applyProtection="1">
      <alignment horizontal="right"/>
      <protection/>
    </xf>
    <xf numFmtId="206" fontId="5" fillId="2" borderId="1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left"/>
    </xf>
    <xf numFmtId="177" fontId="0" fillId="0" borderId="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2" xfId="0" applyNumberFormat="1" applyFont="1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0" xfId="16" applyAlignment="1">
      <alignment/>
    </xf>
    <xf numFmtId="0" fontId="1" fillId="2" borderId="0" xfId="16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" fillId="2" borderId="0" xfId="16" applyFill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D2" sqref="D2"/>
    </sheetView>
  </sheetViews>
  <sheetFormatPr defaultColWidth="11.421875" defaultRowHeight="12.75"/>
  <cols>
    <col min="1" max="16384" width="11.421875" style="151" customWidth="1"/>
  </cols>
  <sheetData>
    <row r="1" ht="20.25">
      <c r="E1" s="152" t="s">
        <v>140</v>
      </c>
    </row>
    <row r="4" ht="15.75">
      <c r="E4" s="153" t="s">
        <v>141</v>
      </c>
    </row>
    <row r="8" s="154" customFormat="1" ht="12.75">
      <c r="A8" s="154" t="s">
        <v>142</v>
      </c>
    </row>
    <row r="9" s="154" customFormat="1" ht="12.75">
      <c r="A9" s="154" t="s">
        <v>144</v>
      </c>
    </row>
    <row r="10" s="154" customFormat="1" ht="12.75">
      <c r="A10" s="154" t="s">
        <v>145</v>
      </c>
    </row>
    <row r="11" s="154" customFormat="1" ht="12.75">
      <c r="A11" s="154" t="s">
        <v>146</v>
      </c>
    </row>
    <row r="12" s="154" customFormat="1" ht="12.75">
      <c r="A12" s="154" t="s">
        <v>147</v>
      </c>
    </row>
    <row r="13" s="154" customFormat="1" ht="12.75">
      <c r="A13" s="154" t="s">
        <v>148</v>
      </c>
    </row>
    <row r="14" s="154" customFormat="1" ht="12.75">
      <c r="A14" s="154" t="s">
        <v>149</v>
      </c>
    </row>
  </sheetData>
  <mergeCells count="7">
    <mergeCell ref="A12:IV12"/>
    <mergeCell ref="A13:IV13"/>
    <mergeCell ref="A14:IV14"/>
    <mergeCell ref="A8:IV8"/>
    <mergeCell ref="A9:IV9"/>
    <mergeCell ref="A10:IV10"/>
    <mergeCell ref="A11:IV11"/>
  </mergeCells>
  <hyperlinks>
    <hyperlink ref="A8" location="'24.1'!A1" display="24.1.  MIEL Y CERA: Serie histórica de colmenas, producción, precio, valor y comercio exterior "/>
    <hyperlink ref="A9" location="'24.2 (06)'!A1" display="24.2  MIEL Y CERA: Análisis provincial del número de colmenas, 2006 "/>
    <hyperlink ref="A10" location="'24.2 (07)'!A1" display="24.2  MIEL Y CERA: Análisis provincial del número de colmenas, 2007 "/>
    <hyperlink ref="A11" location="'24.3 (06)'!A1" display="24.3.  MIEL Y CERA: Análisis provincial de producción, 2006 (Kilogramos) "/>
    <hyperlink ref="A12" location="'24.3 (07)'!A1" display="24.3.  MIEL Y CERA: Análisis provincial de producción, 2007 (Kilogramos) "/>
    <hyperlink ref="A13" location="'24.4 (06)'!A1" display="24.4.  MIEL NATURAL: Comercio exterior de España (Toneladas) "/>
    <hyperlink ref="A14" location="'24.4 (07)'!A1" display="24.4.  MIEL NATURAL: Comercio exterior de España, 2007 (Toneladas) 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/>
  <dimension ref="A1:G49"/>
  <sheetViews>
    <sheetView showGridLines="0" zoomScale="75" zoomScaleNormal="75" workbookViewId="0" topLeftCell="A4">
      <selection activeCell="H25" sqref="H25"/>
    </sheetView>
  </sheetViews>
  <sheetFormatPr defaultColWidth="11.421875" defaultRowHeight="12.75"/>
  <cols>
    <col min="1" max="1" width="22.7109375" style="3" customWidth="1"/>
    <col min="2" max="5" width="15.8515625" style="3" customWidth="1"/>
    <col min="6" max="6" width="17.421875" style="3" customWidth="1"/>
    <col min="7" max="7" width="14.7109375" style="3" customWidth="1"/>
    <col min="8" max="8" width="11.421875" style="3" customWidth="1"/>
    <col min="9" max="9" width="12.7109375" style="3" customWidth="1"/>
    <col min="10" max="15" width="13.00390625" style="3" customWidth="1"/>
    <col min="16" max="16384" width="11.421875" style="3" customWidth="1"/>
  </cols>
  <sheetData>
    <row r="1" spans="1:7" s="2" customFormat="1" ht="18">
      <c r="A1" s="128" t="s">
        <v>0</v>
      </c>
      <c r="B1" s="128"/>
      <c r="C1" s="128"/>
      <c r="D1" s="128"/>
      <c r="E1" s="128"/>
      <c r="F1" s="128"/>
      <c r="G1" s="1"/>
    </row>
    <row r="2" ht="12.75">
      <c r="A2" s="149" t="s">
        <v>143</v>
      </c>
    </row>
    <row r="3" spans="1:7" s="18" customFormat="1" ht="15">
      <c r="A3" s="127" t="s">
        <v>110</v>
      </c>
      <c r="B3" s="127"/>
      <c r="C3" s="127"/>
      <c r="D3" s="127"/>
      <c r="E3" s="127"/>
      <c r="F3" s="127"/>
      <c r="G3" s="99"/>
    </row>
    <row r="4" spans="1:7" ht="15.75" thickBot="1">
      <c r="A4" s="19"/>
      <c r="B4" s="19"/>
      <c r="C4" s="19"/>
      <c r="D4" s="19"/>
      <c r="E4" s="19"/>
      <c r="F4" s="19"/>
      <c r="G4" s="19"/>
    </row>
    <row r="5" spans="1:7" ht="12.75">
      <c r="A5" s="35"/>
      <c r="B5" s="123" t="s">
        <v>1</v>
      </c>
      <c r="C5" s="124"/>
      <c r="D5" s="129"/>
      <c r="E5" s="123" t="s">
        <v>2</v>
      </c>
      <c r="F5" s="124"/>
      <c r="G5" s="4"/>
    </row>
    <row r="6" spans="1:6" ht="12.75">
      <c r="A6" s="5" t="s">
        <v>3</v>
      </c>
      <c r="B6" s="125" t="s">
        <v>4</v>
      </c>
      <c r="C6" s="126"/>
      <c r="D6" s="130"/>
      <c r="E6" s="125" t="s">
        <v>5</v>
      </c>
      <c r="F6" s="126"/>
    </row>
    <row r="7" spans="1:6" ht="13.5" thickBot="1">
      <c r="A7" s="47"/>
      <c r="B7" s="36" t="s">
        <v>6</v>
      </c>
      <c r="C7" s="48" t="s">
        <v>7</v>
      </c>
      <c r="D7" s="48" t="s">
        <v>8</v>
      </c>
      <c r="E7" s="36" t="s">
        <v>9</v>
      </c>
      <c r="F7" s="48" t="s">
        <v>10</v>
      </c>
    </row>
    <row r="8" spans="1:6" ht="12.75">
      <c r="A8" s="7">
        <v>1990</v>
      </c>
      <c r="B8" s="8">
        <v>1350</v>
      </c>
      <c r="C8" s="8">
        <v>210</v>
      </c>
      <c r="D8" s="8">
        <v>1560</v>
      </c>
      <c r="E8" s="8">
        <v>23458</v>
      </c>
      <c r="F8" s="8">
        <v>1073</v>
      </c>
    </row>
    <row r="9" spans="1:6" ht="12.75">
      <c r="A9" s="7">
        <v>1991</v>
      </c>
      <c r="B9" s="8">
        <v>1421</v>
      </c>
      <c r="C9" s="8">
        <v>190</v>
      </c>
      <c r="D9" s="8">
        <v>1611</v>
      </c>
      <c r="E9" s="8">
        <v>25302</v>
      </c>
      <c r="F9" s="8">
        <v>1242</v>
      </c>
    </row>
    <row r="10" spans="1:6" ht="12.75">
      <c r="A10" s="7">
        <v>1992</v>
      </c>
      <c r="B10" s="8">
        <v>1444</v>
      </c>
      <c r="C10" s="8">
        <v>177</v>
      </c>
      <c r="D10" s="8">
        <v>1621</v>
      </c>
      <c r="E10" s="8">
        <v>23958</v>
      </c>
      <c r="F10" s="8">
        <v>1243</v>
      </c>
    </row>
    <row r="11" spans="1:6" ht="12.75">
      <c r="A11" s="7">
        <v>1993</v>
      </c>
      <c r="B11" s="8">
        <v>1554</v>
      </c>
      <c r="C11" s="8">
        <v>151</v>
      </c>
      <c r="D11" s="8">
        <v>1705</v>
      </c>
      <c r="E11" s="8">
        <v>28393</v>
      </c>
      <c r="F11" s="8">
        <v>1347</v>
      </c>
    </row>
    <row r="12" spans="1:6" ht="12.75">
      <c r="A12" s="7">
        <v>1994</v>
      </c>
      <c r="B12" s="8">
        <v>1539</v>
      </c>
      <c r="C12" s="8">
        <v>145</v>
      </c>
      <c r="D12" s="8">
        <v>1684</v>
      </c>
      <c r="E12" s="8">
        <v>22036</v>
      </c>
      <c r="F12" s="8">
        <v>1280</v>
      </c>
    </row>
    <row r="13" spans="1:6" ht="12.75">
      <c r="A13" s="9">
        <v>1995</v>
      </c>
      <c r="B13" s="10">
        <v>1516</v>
      </c>
      <c r="C13" s="10">
        <v>135</v>
      </c>
      <c r="D13" s="10">
        <v>1651</v>
      </c>
      <c r="E13" s="10">
        <v>19274</v>
      </c>
      <c r="F13" s="8">
        <v>695</v>
      </c>
    </row>
    <row r="14" spans="1:6" ht="12.75">
      <c r="A14" s="9">
        <v>1996</v>
      </c>
      <c r="B14" s="10">
        <v>1707</v>
      </c>
      <c r="C14" s="10">
        <v>147</v>
      </c>
      <c r="D14" s="10">
        <v>1854</v>
      </c>
      <c r="E14" s="10">
        <v>27312</v>
      </c>
      <c r="F14" s="8">
        <v>1747</v>
      </c>
    </row>
    <row r="15" spans="1:6" ht="12.75">
      <c r="A15" s="9">
        <v>1997</v>
      </c>
      <c r="B15" s="10">
        <v>1709</v>
      </c>
      <c r="C15" s="10">
        <v>143</v>
      </c>
      <c r="D15" s="10">
        <v>1852</v>
      </c>
      <c r="E15" s="10">
        <v>31545</v>
      </c>
      <c r="F15" s="8">
        <v>1784</v>
      </c>
    </row>
    <row r="16" spans="1:6" ht="12.75">
      <c r="A16" s="9">
        <v>1998</v>
      </c>
      <c r="B16" s="10">
        <v>1755</v>
      </c>
      <c r="C16" s="10">
        <v>134</v>
      </c>
      <c r="D16" s="10">
        <v>1890</v>
      </c>
      <c r="E16" s="10">
        <v>32712</v>
      </c>
      <c r="F16" s="8">
        <v>1841</v>
      </c>
    </row>
    <row r="17" spans="1:6" ht="12.75">
      <c r="A17" s="9">
        <v>1999</v>
      </c>
      <c r="B17" s="10">
        <v>1947</v>
      </c>
      <c r="C17" s="10">
        <v>137</v>
      </c>
      <c r="D17" s="10">
        <v>2085</v>
      </c>
      <c r="E17" s="10">
        <v>30456</v>
      </c>
      <c r="F17" s="8">
        <v>2186</v>
      </c>
    </row>
    <row r="18" spans="1:6" ht="12.75">
      <c r="A18" s="9">
        <v>2000</v>
      </c>
      <c r="B18" s="10">
        <v>1939.041</v>
      </c>
      <c r="C18" s="10">
        <v>186.052</v>
      </c>
      <c r="D18" s="10">
        <v>2125.093</v>
      </c>
      <c r="E18" s="10">
        <v>28859.764</v>
      </c>
      <c r="F18" s="8">
        <v>2046.678</v>
      </c>
    </row>
    <row r="19" spans="1:6" ht="12.75">
      <c r="A19" s="9">
        <v>2001</v>
      </c>
      <c r="B19" s="10">
        <v>2129</v>
      </c>
      <c r="C19" s="10">
        <v>182</v>
      </c>
      <c r="D19" s="10">
        <v>2311.035</v>
      </c>
      <c r="E19" s="10">
        <v>31938.10964</v>
      </c>
      <c r="F19" s="8">
        <v>2457.17186</v>
      </c>
    </row>
    <row r="20" spans="1:6" ht="12.75">
      <c r="A20" s="9">
        <v>2002</v>
      </c>
      <c r="B20" s="10">
        <v>2146.21771</v>
      </c>
      <c r="C20" s="10">
        <v>131.16347</v>
      </c>
      <c r="D20" s="10">
        <v>2277.38118</v>
      </c>
      <c r="E20" s="10">
        <v>35722.24038</v>
      </c>
      <c r="F20" s="8">
        <v>2836.61561</v>
      </c>
    </row>
    <row r="21" spans="1:6" ht="12.75">
      <c r="A21" s="9">
        <v>2003</v>
      </c>
      <c r="B21" s="10">
        <v>2189.6116</v>
      </c>
      <c r="C21" s="10">
        <v>126.37039999999999</v>
      </c>
      <c r="D21" s="10">
        <v>2315.982</v>
      </c>
      <c r="E21" s="10">
        <v>35278.604</v>
      </c>
      <c r="F21" s="8">
        <v>1890.282</v>
      </c>
    </row>
    <row r="22" spans="1:6" ht="12.75">
      <c r="A22" s="9">
        <v>2004</v>
      </c>
      <c r="B22" s="10">
        <v>2246.66665</v>
      </c>
      <c r="C22" s="10">
        <v>150.01935</v>
      </c>
      <c r="D22" s="10">
        <v>2396.686</v>
      </c>
      <c r="E22" s="10">
        <v>34211.281310000006</v>
      </c>
      <c r="F22" s="8">
        <v>2012.9116299999998</v>
      </c>
    </row>
    <row r="23" spans="1:6" ht="12.75">
      <c r="A23" s="9">
        <v>2005</v>
      </c>
      <c r="B23" s="10">
        <v>2177.72804</v>
      </c>
      <c r="C23" s="10">
        <v>160.61351000000002</v>
      </c>
      <c r="D23" s="10">
        <v>2338.34154</v>
      </c>
      <c r="E23" s="10">
        <v>27229.804030000003</v>
      </c>
      <c r="F23" s="8">
        <v>1449.87029</v>
      </c>
    </row>
    <row r="24" spans="1:6" ht="12.75">
      <c r="A24" s="9">
        <v>2006</v>
      </c>
      <c r="B24" s="10">
        <v>2169.9497</v>
      </c>
      <c r="C24" s="10">
        <v>175.41835</v>
      </c>
      <c r="D24" s="10">
        <v>2345.36805</v>
      </c>
      <c r="E24" s="10">
        <v>30661.001752</v>
      </c>
      <c r="F24" s="8">
        <v>1522.3677360000004</v>
      </c>
    </row>
    <row r="25" spans="1:6" ht="13.5" thickBot="1">
      <c r="A25" s="11">
        <v>2007</v>
      </c>
      <c r="B25" s="12">
        <f>2142622/1000</f>
        <v>2142.622</v>
      </c>
      <c r="C25" s="12">
        <f>170832/1000</f>
        <v>170.832</v>
      </c>
      <c r="D25" s="12">
        <f>2313454/1000</f>
        <v>2313.454</v>
      </c>
      <c r="E25" s="12">
        <f>31840043.32995/1000</f>
        <v>31840.04332995</v>
      </c>
      <c r="F25" s="13">
        <f>1567556.25798492/1000</f>
        <v>1567.55625798492</v>
      </c>
    </row>
    <row r="28" spans="1:6" ht="13.5" thickBot="1">
      <c r="A28" s="102"/>
      <c r="B28" s="102"/>
      <c r="C28" s="102"/>
      <c r="D28" s="102"/>
      <c r="E28" s="102"/>
      <c r="F28" s="102"/>
    </row>
    <row r="29" spans="1:6" ht="12.75">
      <c r="A29" s="6"/>
      <c r="B29" s="131" t="s">
        <v>11</v>
      </c>
      <c r="C29" s="132"/>
      <c r="D29" s="131" t="s">
        <v>12</v>
      </c>
      <c r="E29" s="132"/>
      <c r="F29" s="101" t="s">
        <v>13</v>
      </c>
    </row>
    <row r="30" spans="1:6" ht="12.75">
      <c r="A30" s="5" t="s">
        <v>3</v>
      </c>
      <c r="B30" s="125" t="s">
        <v>14</v>
      </c>
      <c r="C30" s="130"/>
      <c r="D30" s="125" t="s">
        <v>15</v>
      </c>
      <c r="E30" s="130"/>
      <c r="F30" s="55" t="s">
        <v>16</v>
      </c>
    </row>
    <row r="31" spans="1:6" ht="13.5" thickBot="1">
      <c r="A31" s="47"/>
      <c r="B31" s="36" t="s">
        <v>9</v>
      </c>
      <c r="C31" s="49" t="s">
        <v>10</v>
      </c>
      <c r="D31" s="36" t="s">
        <v>9</v>
      </c>
      <c r="E31" s="48" t="s">
        <v>10</v>
      </c>
      <c r="F31" s="36" t="s">
        <v>17</v>
      </c>
    </row>
    <row r="32" spans="1:6" ht="12.75">
      <c r="A32" s="7">
        <v>1990</v>
      </c>
      <c r="B32" s="14">
        <v>125.31102376401861</v>
      </c>
      <c r="C32" s="14">
        <v>198.93500655103196</v>
      </c>
      <c r="D32" s="8">
        <v>29395.459954563485</v>
      </c>
      <c r="E32" s="8">
        <v>2134.5726202925725</v>
      </c>
      <c r="F32" s="8">
        <v>1224</v>
      </c>
    </row>
    <row r="33" spans="1:6" ht="12.75">
      <c r="A33" s="7">
        <v>1991</v>
      </c>
      <c r="B33" s="14">
        <v>119.78171240368782</v>
      </c>
      <c r="C33" s="14">
        <v>192.20367098193358</v>
      </c>
      <c r="D33" s="8">
        <v>30307.16887238109</v>
      </c>
      <c r="E33" s="8">
        <v>2387.1695935956154</v>
      </c>
      <c r="F33" s="8">
        <v>2457</v>
      </c>
    </row>
    <row r="34" spans="1:6" ht="12.75">
      <c r="A34" s="7">
        <v>1992</v>
      </c>
      <c r="B34" s="14">
        <v>139.49490942747587</v>
      </c>
      <c r="C34" s="14">
        <v>195.74964239779788</v>
      </c>
      <c r="D34" s="8">
        <v>33420.19040063467</v>
      </c>
      <c r="E34" s="8">
        <v>2433.1680550046276</v>
      </c>
      <c r="F34" s="8">
        <v>11583</v>
      </c>
    </row>
    <row r="35" spans="1:6" ht="12.75">
      <c r="A35" s="7">
        <v>1993</v>
      </c>
      <c r="B35" s="14">
        <v>124.0849590710757</v>
      </c>
      <c r="C35" s="14">
        <v>175.27917012248628</v>
      </c>
      <c r="D35" s="8">
        <v>35231.44242905052</v>
      </c>
      <c r="E35" s="8">
        <v>2361.0104215498895</v>
      </c>
      <c r="F35" s="8">
        <v>32201</v>
      </c>
    </row>
    <row r="36" spans="1:6" ht="12.75">
      <c r="A36" s="7">
        <v>1994</v>
      </c>
      <c r="B36" s="14">
        <v>152.9455603235849</v>
      </c>
      <c r="C36" s="14">
        <v>167.27969901313813</v>
      </c>
      <c r="D36" s="8">
        <v>33703.083672905166</v>
      </c>
      <c r="E36" s="8">
        <v>2141.1801473681676</v>
      </c>
      <c r="F36" s="8">
        <v>13056</v>
      </c>
    </row>
    <row r="37" spans="1:6" ht="12.75">
      <c r="A37" s="9">
        <v>1995</v>
      </c>
      <c r="B37" s="15">
        <v>186.51208635341916</v>
      </c>
      <c r="C37" s="15">
        <v>183.71136994699074</v>
      </c>
      <c r="D37" s="10">
        <v>35948.339523758004</v>
      </c>
      <c r="E37" s="10">
        <v>1276.7940211315859</v>
      </c>
      <c r="F37" s="8">
        <v>17329</v>
      </c>
    </row>
    <row r="38" spans="1:6" ht="12.75">
      <c r="A38" s="9">
        <v>1996</v>
      </c>
      <c r="B38" s="16">
        <v>212.82439628334117</v>
      </c>
      <c r="C38" s="16">
        <v>203.25027346050751</v>
      </c>
      <c r="D38" s="10">
        <v>58126.59911290614</v>
      </c>
      <c r="E38" s="10">
        <v>3550.782277355065</v>
      </c>
      <c r="F38" s="8">
        <v>9214</v>
      </c>
    </row>
    <row r="39" spans="1:6" ht="12.75">
      <c r="A39" s="9">
        <v>1997</v>
      </c>
      <c r="B39" s="16">
        <v>200.28127366485162</v>
      </c>
      <c r="C39" s="16">
        <v>160.45821162838223</v>
      </c>
      <c r="D39" s="10">
        <v>63178.72777757744</v>
      </c>
      <c r="E39" s="10">
        <v>2862.5744954503384</v>
      </c>
      <c r="F39" s="8">
        <v>7279</v>
      </c>
    </row>
    <row r="40" spans="1:6" ht="12.75">
      <c r="A40" s="9">
        <v>1998</v>
      </c>
      <c r="B40" s="16">
        <v>202.7454232928251</v>
      </c>
      <c r="C40" s="16">
        <v>193.23741180147368</v>
      </c>
      <c r="D40" s="10">
        <v>66322.08286754895</v>
      </c>
      <c r="E40" s="10">
        <v>3557.5007512651305</v>
      </c>
      <c r="F40" s="8">
        <v>10710</v>
      </c>
    </row>
    <row r="41" spans="1:6" ht="12.75">
      <c r="A41" s="9">
        <v>1999</v>
      </c>
      <c r="B41" s="16">
        <v>207.31311528614188</v>
      </c>
      <c r="C41" s="16">
        <v>213.8641472239251</v>
      </c>
      <c r="D41" s="10">
        <v>59830.07581262847</v>
      </c>
      <c r="E41" s="10">
        <v>4377.110451119686</v>
      </c>
      <c r="F41" s="8">
        <v>13960</v>
      </c>
    </row>
    <row r="42" spans="1:6" ht="12.75">
      <c r="A42" s="9">
        <v>2000</v>
      </c>
      <c r="B42" s="16">
        <v>205.49621984879397</v>
      </c>
      <c r="C42" s="16">
        <v>231.53126125045</v>
      </c>
      <c r="D42" s="10">
        <v>59305.7240772831</v>
      </c>
      <c r="E42" s="10">
        <v>4738.699387135485</v>
      </c>
      <c r="F42" s="8">
        <v>13263.19</v>
      </c>
    </row>
    <row r="43" spans="1:6" ht="12.75">
      <c r="A43" s="9">
        <v>2001</v>
      </c>
      <c r="B43" s="16">
        <v>221.4388575543022</v>
      </c>
      <c r="C43" s="16">
        <v>202.10608424336974</v>
      </c>
      <c r="D43" s="10">
        <v>70723.38511125646</v>
      </c>
      <c r="E43" s="10">
        <v>4966.0938293759755</v>
      </c>
      <c r="F43" s="8">
        <v>15260.596</v>
      </c>
    </row>
    <row r="44" spans="1:6" ht="12.75">
      <c r="A44" s="9">
        <v>2002</v>
      </c>
      <c r="B44" s="16">
        <v>256.89</v>
      </c>
      <c r="C44" s="16">
        <v>249.14</v>
      </c>
      <c r="D44" s="10">
        <v>91766.863312182</v>
      </c>
      <c r="E44" s="10">
        <v>7067.144130753999</v>
      </c>
      <c r="F44" s="8">
        <v>11768.73</v>
      </c>
    </row>
    <row r="45" spans="1:6" s="18" customFormat="1" ht="12.75">
      <c r="A45" s="9">
        <v>2003</v>
      </c>
      <c r="B45" s="14">
        <v>290.2</v>
      </c>
      <c r="C45" s="14">
        <v>273.76</v>
      </c>
      <c r="D45" s="8">
        <v>102378.508808</v>
      </c>
      <c r="E45" s="8">
        <v>5174.8360032</v>
      </c>
      <c r="F45" s="8">
        <v>11378</v>
      </c>
    </row>
    <row r="46" spans="1:6" s="18" customFormat="1" ht="12.75">
      <c r="A46" s="9">
        <v>2004</v>
      </c>
      <c r="B46" s="16">
        <v>272.15</v>
      </c>
      <c r="C46" s="16">
        <v>278.71</v>
      </c>
      <c r="D46" s="10">
        <v>93106.002085165</v>
      </c>
      <c r="E46" s="10">
        <v>5610.186003972998</v>
      </c>
      <c r="F46" s="8">
        <v>13637</v>
      </c>
    </row>
    <row r="47" spans="1:6" s="18" customFormat="1" ht="12.75">
      <c r="A47" s="9">
        <v>2005</v>
      </c>
      <c r="B47" s="16">
        <v>250.95</v>
      </c>
      <c r="C47" s="16">
        <v>269.22</v>
      </c>
      <c r="D47" s="10">
        <v>68333.193213285</v>
      </c>
      <c r="E47" s="10">
        <v>3903.340794738001</v>
      </c>
      <c r="F47" s="8">
        <v>14824</v>
      </c>
    </row>
    <row r="48" spans="1:6" s="18" customFormat="1" ht="12.75">
      <c r="A48" s="114">
        <v>2006</v>
      </c>
      <c r="B48" s="115">
        <v>251.82</v>
      </c>
      <c r="C48" s="115">
        <v>298.6</v>
      </c>
      <c r="D48" s="116">
        <v>77210.5346118864</v>
      </c>
      <c r="E48" s="116">
        <v>4545.790059696002</v>
      </c>
      <c r="F48" s="117">
        <v>17550</v>
      </c>
    </row>
    <row r="49" spans="1:6" s="18" customFormat="1" ht="13.5" thickBot="1">
      <c r="A49" s="17">
        <v>2007</v>
      </c>
      <c r="B49" s="97">
        <v>237.66</v>
      </c>
      <c r="C49" s="97">
        <v>241.27</v>
      </c>
      <c r="D49" s="98">
        <f>B49*E25/100</f>
        <v>75671.04697795917</v>
      </c>
      <c r="E49" s="98">
        <f>F25*C49/100</f>
        <v>3782.0429836402163</v>
      </c>
      <c r="F49" s="66">
        <v>11634</v>
      </c>
    </row>
  </sheetData>
  <mergeCells count="10">
    <mergeCell ref="B29:C29"/>
    <mergeCell ref="B30:C30"/>
    <mergeCell ref="D29:E29"/>
    <mergeCell ref="D30:E30"/>
    <mergeCell ref="E5:F5"/>
    <mergeCell ref="E6:F6"/>
    <mergeCell ref="A3:F3"/>
    <mergeCell ref="A1:F1"/>
    <mergeCell ref="B5:D5"/>
    <mergeCell ref="B6:D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25"/>
  <dimension ref="A1:K85"/>
  <sheetViews>
    <sheetView showGridLines="0" zoomScale="75" zoomScaleNormal="75" workbookViewId="0" topLeftCell="A1">
      <selection activeCell="B85" sqref="B85:C85"/>
    </sheetView>
  </sheetViews>
  <sheetFormatPr defaultColWidth="11.421875" defaultRowHeight="12.75"/>
  <cols>
    <col min="1" max="1" width="30.7109375" style="68" customWidth="1"/>
    <col min="2" max="7" width="15.8515625" style="68" customWidth="1"/>
    <col min="8" max="16384" width="11.421875" style="68" customWidth="1"/>
  </cols>
  <sheetData>
    <row r="1" spans="1:7" s="67" customFormat="1" ht="18">
      <c r="A1" s="136" t="s">
        <v>0</v>
      </c>
      <c r="B1" s="136"/>
      <c r="C1" s="136"/>
      <c r="D1" s="136"/>
      <c r="E1" s="136"/>
      <c r="F1" s="136"/>
      <c r="G1" s="136"/>
    </row>
    <row r="2" ht="12.75">
      <c r="A2" s="150" t="s">
        <v>143</v>
      </c>
    </row>
    <row r="3" spans="1:11" ht="15">
      <c r="A3" s="137" t="s">
        <v>116</v>
      </c>
      <c r="B3" s="137"/>
      <c r="C3" s="137"/>
      <c r="D3" s="137"/>
      <c r="E3" s="137"/>
      <c r="F3" s="137"/>
      <c r="G3" s="137"/>
      <c r="H3" s="69"/>
      <c r="I3" s="69"/>
      <c r="J3" s="69"/>
      <c r="K3" s="69"/>
    </row>
    <row r="4" spans="1:11" ht="15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</row>
    <row r="5" spans="1:8" ht="12.75">
      <c r="A5" s="65" t="s">
        <v>31</v>
      </c>
      <c r="B5" s="133" t="s">
        <v>9</v>
      </c>
      <c r="C5" s="134"/>
      <c r="D5" s="135"/>
      <c r="E5" s="133" t="s">
        <v>10</v>
      </c>
      <c r="F5" s="134"/>
      <c r="G5" s="134"/>
      <c r="H5" s="6"/>
    </row>
    <row r="6" spans="1:8" ht="12.75">
      <c r="A6" s="34"/>
      <c r="B6" s="138" t="s">
        <v>111</v>
      </c>
      <c r="C6" s="138" t="s">
        <v>112</v>
      </c>
      <c r="D6" s="138" t="s">
        <v>8</v>
      </c>
      <c r="E6" s="138" t="s">
        <v>111</v>
      </c>
      <c r="F6" s="138" t="s">
        <v>112</v>
      </c>
      <c r="G6" s="140" t="s">
        <v>8</v>
      </c>
      <c r="H6" s="6"/>
    </row>
    <row r="7" spans="1:8" ht="13.5" thickBot="1">
      <c r="A7" s="34" t="s">
        <v>32</v>
      </c>
      <c r="B7" s="139"/>
      <c r="C7" s="139" t="s">
        <v>113</v>
      </c>
      <c r="D7" s="139" t="s">
        <v>114</v>
      </c>
      <c r="E7" s="139"/>
      <c r="F7" s="139"/>
      <c r="G7" s="141"/>
      <c r="H7" s="6"/>
    </row>
    <row r="8" spans="1:8" ht="12.75">
      <c r="A8" s="37" t="s">
        <v>33</v>
      </c>
      <c r="B8" s="71">
        <v>22350</v>
      </c>
      <c r="C8" s="72">
        <v>1650</v>
      </c>
      <c r="D8" s="72">
        <v>24000</v>
      </c>
      <c r="E8" s="73">
        <v>22350</v>
      </c>
      <c r="F8" s="74">
        <v>1650</v>
      </c>
      <c r="G8" s="75">
        <v>24000</v>
      </c>
      <c r="H8" s="6"/>
    </row>
    <row r="9" spans="1:8" ht="12.75">
      <c r="A9" s="39" t="s">
        <v>34</v>
      </c>
      <c r="B9" s="76">
        <v>34926</v>
      </c>
      <c r="C9" s="77">
        <v>3612</v>
      </c>
      <c r="D9" s="77">
        <v>38538</v>
      </c>
      <c r="E9" s="78">
        <v>34926</v>
      </c>
      <c r="F9" s="79">
        <v>3612</v>
      </c>
      <c r="G9" s="80">
        <v>38538</v>
      </c>
      <c r="H9" s="6"/>
    </row>
    <row r="10" spans="1:8" ht="12.75">
      <c r="A10" s="39" t="s">
        <v>35</v>
      </c>
      <c r="B10" s="76">
        <v>37486</v>
      </c>
      <c r="C10" s="78">
        <v>450</v>
      </c>
      <c r="D10" s="77">
        <v>37936</v>
      </c>
      <c r="E10" s="81">
        <v>37486</v>
      </c>
      <c r="F10" s="82">
        <v>450</v>
      </c>
      <c r="G10" s="80">
        <v>37936</v>
      </c>
      <c r="H10" s="6"/>
    </row>
    <row r="11" spans="1:8" ht="12.75">
      <c r="A11" s="39" t="s">
        <v>36</v>
      </c>
      <c r="B11" s="76">
        <v>12000</v>
      </c>
      <c r="C11" s="77">
        <v>653</v>
      </c>
      <c r="D11" s="77">
        <v>12653</v>
      </c>
      <c r="E11" s="81">
        <v>12000</v>
      </c>
      <c r="F11" s="82">
        <v>653</v>
      </c>
      <c r="G11" s="80">
        <v>12653</v>
      </c>
      <c r="H11" s="6"/>
    </row>
    <row r="12" spans="1:8" ht="12.75">
      <c r="A12" s="40" t="str">
        <f>UPPER(" Galicia")</f>
        <v> GALICIA</v>
      </c>
      <c r="B12" s="83">
        <v>106762</v>
      </c>
      <c r="C12" s="83">
        <v>6365</v>
      </c>
      <c r="D12" s="83">
        <v>113127</v>
      </c>
      <c r="E12" s="84">
        <v>106762</v>
      </c>
      <c r="F12" s="85">
        <v>6365</v>
      </c>
      <c r="G12" s="86">
        <v>113127</v>
      </c>
      <c r="H12" s="6"/>
    </row>
    <row r="13" spans="1:8" ht="12.75">
      <c r="A13" s="40"/>
      <c r="B13" s="83"/>
      <c r="C13" s="84"/>
      <c r="D13" s="83"/>
      <c r="E13" s="84"/>
      <c r="F13" s="85"/>
      <c r="G13" s="86"/>
      <c r="H13" s="6"/>
    </row>
    <row r="14" spans="1:8" ht="12.75">
      <c r="A14" s="40" t="str">
        <f>UPPER(" P. de Asturias")</f>
        <v> P. DE ASTURIAS</v>
      </c>
      <c r="B14" s="87">
        <v>33000</v>
      </c>
      <c r="C14" s="88">
        <v>1750</v>
      </c>
      <c r="D14" s="83">
        <v>34750</v>
      </c>
      <c r="E14" s="88">
        <v>33000</v>
      </c>
      <c r="F14" s="89">
        <v>1750</v>
      </c>
      <c r="G14" s="86">
        <v>34750</v>
      </c>
      <c r="H14" s="6"/>
    </row>
    <row r="15" spans="1:8" ht="12.75">
      <c r="A15" s="40"/>
      <c r="B15" s="87"/>
      <c r="C15" s="88"/>
      <c r="D15" s="83"/>
      <c r="E15" s="88"/>
      <c r="F15" s="89"/>
      <c r="G15" s="86"/>
      <c r="H15" s="6"/>
    </row>
    <row r="16" spans="1:8" ht="12.75">
      <c r="A16" s="40" t="str">
        <f>UPPER(" Cantabria")</f>
        <v> CANTABRIA</v>
      </c>
      <c r="B16" s="87">
        <v>12925</v>
      </c>
      <c r="C16" s="88">
        <v>12483</v>
      </c>
      <c r="D16" s="83">
        <v>25408</v>
      </c>
      <c r="E16" s="84">
        <v>12925</v>
      </c>
      <c r="F16" s="85">
        <v>12483</v>
      </c>
      <c r="G16" s="86">
        <v>25408</v>
      </c>
      <c r="H16" s="6"/>
    </row>
    <row r="17" spans="1:8" ht="12.75">
      <c r="A17" s="40"/>
      <c r="B17" s="87"/>
      <c r="C17" s="88"/>
      <c r="D17" s="83"/>
      <c r="E17" s="84"/>
      <c r="F17" s="85"/>
      <c r="G17" s="86"/>
      <c r="H17" s="6"/>
    </row>
    <row r="18" spans="1:8" ht="12.75">
      <c r="A18" s="39" t="s">
        <v>37</v>
      </c>
      <c r="B18" s="76">
        <v>9500</v>
      </c>
      <c r="C18" s="77" t="s">
        <v>117</v>
      </c>
      <c r="D18" s="77">
        <v>9500</v>
      </c>
      <c r="E18" s="78">
        <v>9500</v>
      </c>
      <c r="F18" s="82" t="s">
        <v>117</v>
      </c>
      <c r="G18" s="80">
        <v>9500</v>
      </c>
      <c r="H18" s="6"/>
    </row>
    <row r="19" spans="1:8" ht="12.75">
      <c r="A19" s="39" t="s">
        <v>38</v>
      </c>
      <c r="B19" s="76">
        <v>7700</v>
      </c>
      <c r="C19" s="81" t="s">
        <v>117</v>
      </c>
      <c r="D19" s="77">
        <v>7700</v>
      </c>
      <c r="E19" s="78">
        <v>7700</v>
      </c>
      <c r="F19" s="82" t="s">
        <v>117</v>
      </c>
      <c r="G19" s="80">
        <v>7700</v>
      </c>
      <c r="H19" s="6"/>
    </row>
    <row r="20" spans="1:8" ht="12.75">
      <c r="A20" s="39" t="s">
        <v>39</v>
      </c>
      <c r="B20" s="76">
        <v>10000</v>
      </c>
      <c r="C20" s="81" t="s">
        <v>117</v>
      </c>
      <c r="D20" s="77">
        <v>10000</v>
      </c>
      <c r="E20" s="78">
        <v>10000</v>
      </c>
      <c r="F20" s="82" t="s">
        <v>117</v>
      </c>
      <c r="G20" s="80">
        <v>10000</v>
      </c>
      <c r="H20" s="6"/>
    </row>
    <row r="21" spans="1:8" ht="12.75">
      <c r="A21" s="40" t="str">
        <f>UPPER(" País Vasco")</f>
        <v> PAÍS VASCO</v>
      </c>
      <c r="B21" s="87">
        <v>27200</v>
      </c>
      <c r="C21" s="83" t="s">
        <v>117</v>
      </c>
      <c r="D21" s="83">
        <v>27200</v>
      </c>
      <c r="E21" s="88">
        <v>27200</v>
      </c>
      <c r="F21" s="85" t="s">
        <v>117</v>
      </c>
      <c r="G21" s="86">
        <v>27200</v>
      </c>
      <c r="H21" s="6"/>
    </row>
    <row r="22" spans="1:8" ht="12.75">
      <c r="A22" s="40"/>
      <c r="B22" s="87"/>
      <c r="C22" s="83"/>
      <c r="D22" s="83"/>
      <c r="E22" s="88"/>
      <c r="F22" s="85"/>
      <c r="G22" s="86"/>
      <c r="H22" s="6"/>
    </row>
    <row r="23" spans="1:8" ht="12.75">
      <c r="A23" s="40" t="str">
        <f>UPPER(" Navarra")</f>
        <v> NAVARRA</v>
      </c>
      <c r="B23" s="87">
        <v>10579</v>
      </c>
      <c r="C23" s="83">
        <v>1539</v>
      </c>
      <c r="D23" s="83">
        <v>12118</v>
      </c>
      <c r="E23" s="88">
        <v>10579</v>
      </c>
      <c r="F23" s="89">
        <v>1539</v>
      </c>
      <c r="G23" s="86">
        <v>12118</v>
      </c>
      <c r="H23" s="6"/>
    </row>
    <row r="24" spans="1:8" ht="12.75">
      <c r="A24" s="40"/>
      <c r="B24" s="87"/>
      <c r="C24" s="83"/>
      <c r="D24" s="83"/>
      <c r="E24" s="88"/>
      <c r="F24" s="89"/>
      <c r="G24" s="86"/>
      <c r="H24" s="6"/>
    </row>
    <row r="25" spans="1:8" ht="12.75">
      <c r="A25" s="40" t="str">
        <f>UPPER(" La Rioja")</f>
        <v> LA RIOJA</v>
      </c>
      <c r="B25" s="83">
        <v>8505</v>
      </c>
      <c r="C25" s="83">
        <v>7195</v>
      </c>
      <c r="D25" s="83">
        <v>15700</v>
      </c>
      <c r="E25" s="84">
        <v>8505</v>
      </c>
      <c r="F25" s="85">
        <v>7195</v>
      </c>
      <c r="G25" s="86">
        <v>15700</v>
      </c>
      <c r="H25" s="6"/>
    </row>
    <row r="26" spans="1:8" ht="12.75">
      <c r="A26" s="40"/>
      <c r="B26" s="83"/>
      <c r="C26" s="83"/>
      <c r="D26" s="84"/>
      <c r="E26" s="84"/>
      <c r="F26" s="85"/>
      <c r="G26" s="86"/>
      <c r="H26" s="6"/>
    </row>
    <row r="27" spans="1:8" ht="12.75">
      <c r="A27" s="39" t="s">
        <v>40</v>
      </c>
      <c r="B27" s="87">
        <v>27352</v>
      </c>
      <c r="C27" s="77">
        <v>1288</v>
      </c>
      <c r="D27" s="78">
        <v>28640</v>
      </c>
      <c r="E27" s="81">
        <v>27352</v>
      </c>
      <c r="F27" s="82">
        <v>1288</v>
      </c>
      <c r="G27" s="80">
        <v>28640</v>
      </c>
      <c r="H27" s="6"/>
    </row>
    <row r="28" spans="1:8" ht="12.75">
      <c r="A28" s="39" t="s">
        <v>41</v>
      </c>
      <c r="B28" s="77">
        <v>26662</v>
      </c>
      <c r="C28" s="77">
        <v>2696</v>
      </c>
      <c r="D28" s="77">
        <v>29358</v>
      </c>
      <c r="E28" s="81">
        <v>26662</v>
      </c>
      <c r="F28" s="82">
        <v>2696</v>
      </c>
      <c r="G28" s="80">
        <v>29358</v>
      </c>
      <c r="H28" s="6"/>
    </row>
    <row r="29" spans="1:8" ht="12.75">
      <c r="A29" s="39" t="s">
        <v>42</v>
      </c>
      <c r="B29" s="76">
        <v>36391</v>
      </c>
      <c r="C29" s="77">
        <v>2171</v>
      </c>
      <c r="D29" s="78">
        <v>38562</v>
      </c>
      <c r="E29" s="81">
        <v>36391</v>
      </c>
      <c r="F29" s="82">
        <v>2171</v>
      </c>
      <c r="G29" s="80">
        <v>38562</v>
      </c>
      <c r="H29" s="6"/>
    </row>
    <row r="30" spans="1:8" ht="12.75">
      <c r="A30" s="40" t="str">
        <f>UPPER(" Aragón")</f>
        <v> ARAGÓN</v>
      </c>
      <c r="B30" s="83">
        <v>90405</v>
      </c>
      <c r="C30" s="83">
        <v>6155</v>
      </c>
      <c r="D30" s="83">
        <v>96560</v>
      </c>
      <c r="E30" s="84">
        <v>90405</v>
      </c>
      <c r="F30" s="85">
        <v>6155</v>
      </c>
      <c r="G30" s="86">
        <v>96560</v>
      </c>
      <c r="H30" s="6"/>
    </row>
    <row r="31" spans="1:8" ht="12.75">
      <c r="A31" s="40"/>
      <c r="B31" s="83"/>
      <c r="C31" s="83"/>
      <c r="D31" s="83"/>
      <c r="E31" s="84"/>
      <c r="F31" s="85"/>
      <c r="G31" s="86"/>
      <c r="H31" s="6"/>
    </row>
    <row r="32" spans="1:8" ht="12.75">
      <c r="A32" s="39" t="s">
        <v>43</v>
      </c>
      <c r="B32" s="76">
        <v>13217</v>
      </c>
      <c r="C32" s="77">
        <v>1508</v>
      </c>
      <c r="D32" s="77">
        <v>14725</v>
      </c>
      <c r="E32" s="81">
        <v>13217</v>
      </c>
      <c r="F32" s="82">
        <v>1508</v>
      </c>
      <c r="G32" s="80">
        <v>14725</v>
      </c>
      <c r="H32" s="6"/>
    </row>
    <row r="33" spans="1:8" ht="12.75">
      <c r="A33" s="39" t="s">
        <v>44</v>
      </c>
      <c r="B33" s="76">
        <v>13000</v>
      </c>
      <c r="C33" s="77">
        <v>1742</v>
      </c>
      <c r="D33" s="78">
        <v>14742</v>
      </c>
      <c r="E33" s="78">
        <v>13000</v>
      </c>
      <c r="F33" s="79">
        <v>1742</v>
      </c>
      <c r="G33" s="80">
        <v>14742</v>
      </c>
      <c r="H33" s="6"/>
    </row>
    <row r="34" spans="1:8" ht="12.75">
      <c r="A34" s="39" t="s">
        <v>45</v>
      </c>
      <c r="B34" s="76">
        <v>27986</v>
      </c>
      <c r="C34" s="77">
        <v>3816</v>
      </c>
      <c r="D34" s="78">
        <v>31802</v>
      </c>
      <c r="E34" s="81">
        <v>27986</v>
      </c>
      <c r="F34" s="82">
        <v>3816</v>
      </c>
      <c r="G34" s="80">
        <v>31802</v>
      </c>
      <c r="H34" s="6"/>
    </row>
    <row r="35" spans="1:8" ht="12.75">
      <c r="A35" s="39" t="s">
        <v>46</v>
      </c>
      <c r="B35" s="76">
        <v>23570</v>
      </c>
      <c r="C35" s="77">
        <v>10130</v>
      </c>
      <c r="D35" s="77">
        <v>33700</v>
      </c>
      <c r="E35" s="81">
        <v>23570</v>
      </c>
      <c r="F35" s="82">
        <v>10130</v>
      </c>
      <c r="G35" s="80">
        <v>33700</v>
      </c>
      <c r="H35" s="6"/>
    </row>
    <row r="36" spans="1:8" ht="12.75">
      <c r="A36" s="40" t="str">
        <f>UPPER(" Cataluña")</f>
        <v> CATALUÑA</v>
      </c>
      <c r="B36" s="87">
        <v>77773</v>
      </c>
      <c r="C36" s="83">
        <v>17196</v>
      </c>
      <c r="D36" s="83">
        <v>94969</v>
      </c>
      <c r="E36" s="84">
        <v>77773</v>
      </c>
      <c r="F36" s="85">
        <v>17196</v>
      </c>
      <c r="G36" s="86">
        <v>94969</v>
      </c>
      <c r="H36" s="6"/>
    </row>
    <row r="37" spans="1:8" ht="12.75">
      <c r="A37" s="40"/>
      <c r="B37" s="87"/>
      <c r="C37" s="83"/>
      <c r="D37" s="84"/>
      <c r="E37" s="84"/>
      <c r="F37" s="85"/>
      <c r="G37" s="86"/>
      <c r="H37" s="6"/>
    </row>
    <row r="38" spans="1:8" ht="12.75">
      <c r="A38" s="40" t="str">
        <f>UPPER(" Baleares")</f>
        <v> BALEARES</v>
      </c>
      <c r="B38" s="87">
        <v>1594</v>
      </c>
      <c r="C38" s="83">
        <v>10135</v>
      </c>
      <c r="D38" s="88">
        <v>11729</v>
      </c>
      <c r="E38" s="88">
        <v>1594</v>
      </c>
      <c r="F38" s="89">
        <v>10135</v>
      </c>
      <c r="G38" s="86">
        <v>11729</v>
      </c>
      <c r="H38" s="6"/>
    </row>
    <row r="39" spans="1:8" ht="12.75">
      <c r="A39" s="40"/>
      <c r="B39" s="87"/>
      <c r="C39" s="83"/>
      <c r="D39" s="88"/>
      <c r="E39" s="88"/>
      <c r="F39" s="89"/>
      <c r="G39" s="86"/>
      <c r="H39" s="6"/>
    </row>
    <row r="40" spans="1:8" ht="12.75">
      <c r="A40" s="39" t="s">
        <v>47</v>
      </c>
      <c r="B40" s="77">
        <v>5300</v>
      </c>
      <c r="C40" s="77" t="s">
        <v>117</v>
      </c>
      <c r="D40" s="77">
        <v>5300</v>
      </c>
      <c r="E40" s="81">
        <v>5300</v>
      </c>
      <c r="F40" s="82" t="s">
        <v>117</v>
      </c>
      <c r="G40" s="80">
        <v>5300</v>
      </c>
      <c r="H40" s="6"/>
    </row>
    <row r="41" spans="1:8" ht="12.75">
      <c r="A41" s="39" t="s">
        <v>48</v>
      </c>
      <c r="B41" s="76">
        <v>24589</v>
      </c>
      <c r="C41" s="77">
        <v>50</v>
      </c>
      <c r="D41" s="77">
        <v>24639</v>
      </c>
      <c r="E41" s="81">
        <v>24589</v>
      </c>
      <c r="F41" s="82">
        <v>50</v>
      </c>
      <c r="G41" s="80">
        <v>24639</v>
      </c>
      <c r="H41" s="6"/>
    </row>
    <row r="42" spans="1:8" ht="12.75">
      <c r="A42" s="39" t="s">
        <v>49</v>
      </c>
      <c r="B42" s="77">
        <v>35355</v>
      </c>
      <c r="C42" s="77">
        <v>350</v>
      </c>
      <c r="D42" s="77">
        <v>35705</v>
      </c>
      <c r="E42" s="81">
        <v>35355</v>
      </c>
      <c r="F42" s="82">
        <v>350</v>
      </c>
      <c r="G42" s="80">
        <v>35705</v>
      </c>
      <c r="H42" s="6"/>
    </row>
    <row r="43" spans="1:8" ht="12.75">
      <c r="A43" s="39" t="s">
        <v>50</v>
      </c>
      <c r="B43" s="76">
        <v>11490</v>
      </c>
      <c r="C43" s="76">
        <v>1000</v>
      </c>
      <c r="D43" s="77">
        <v>12490</v>
      </c>
      <c r="E43" s="81">
        <v>11490</v>
      </c>
      <c r="F43" s="82">
        <v>1000</v>
      </c>
      <c r="G43" s="80">
        <v>12490</v>
      </c>
      <c r="H43" s="6"/>
    </row>
    <row r="44" spans="1:8" ht="12.75">
      <c r="A44" s="39" t="s">
        <v>51</v>
      </c>
      <c r="B44" s="76">
        <v>195000</v>
      </c>
      <c r="C44" s="77">
        <v>32000</v>
      </c>
      <c r="D44" s="77">
        <v>227000</v>
      </c>
      <c r="E44" s="81">
        <v>195000</v>
      </c>
      <c r="F44" s="82">
        <v>32000</v>
      </c>
      <c r="G44" s="80">
        <v>227000</v>
      </c>
      <c r="H44" s="6"/>
    </row>
    <row r="45" spans="1:8" ht="12.75">
      <c r="A45" s="39" t="s">
        <v>52</v>
      </c>
      <c r="B45" s="77">
        <v>11791</v>
      </c>
      <c r="C45" s="77" t="s">
        <v>117</v>
      </c>
      <c r="D45" s="77">
        <v>11791</v>
      </c>
      <c r="E45" s="81">
        <v>11791</v>
      </c>
      <c r="F45" s="82" t="s">
        <v>117</v>
      </c>
      <c r="G45" s="80">
        <v>11791</v>
      </c>
      <c r="H45" s="6"/>
    </row>
    <row r="46" spans="1:8" ht="12.75">
      <c r="A46" s="39" t="s">
        <v>53</v>
      </c>
      <c r="B46" s="77">
        <v>9875</v>
      </c>
      <c r="C46" s="77">
        <v>2355</v>
      </c>
      <c r="D46" s="77">
        <v>12230</v>
      </c>
      <c r="E46" s="81">
        <v>9875</v>
      </c>
      <c r="F46" s="82">
        <v>2355</v>
      </c>
      <c r="G46" s="80">
        <v>12230</v>
      </c>
      <c r="H46" s="6"/>
    </row>
    <row r="47" spans="1:8" ht="12.75">
      <c r="A47" s="39" t="s">
        <v>54</v>
      </c>
      <c r="B47" s="76">
        <v>3800</v>
      </c>
      <c r="C47" s="77" t="s">
        <v>117</v>
      </c>
      <c r="D47" s="77">
        <v>3800</v>
      </c>
      <c r="E47" s="81">
        <v>3800</v>
      </c>
      <c r="F47" s="82" t="s">
        <v>117</v>
      </c>
      <c r="G47" s="80">
        <v>3800</v>
      </c>
      <c r="H47" s="6"/>
    </row>
    <row r="48" spans="1:8" ht="12.75">
      <c r="A48" s="39" t="s">
        <v>55</v>
      </c>
      <c r="B48" s="76">
        <v>23608</v>
      </c>
      <c r="C48" s="77" t="s">
        <v>117</v>
      </c>
      <c r="D48" s="77">
        <v>23608</v>
      </c>
      <c r="E48" s="81">
        <v>23608</v>
      </c>
      <c r="F48" s="82" t="s">
        <v>117</v>
      </c>
      <c r="G48" s="80">
        <v>23608</v>
      </c>
      <c r="H48" s="6"/>
    </row>
    <row r="49" spans="1:8" ht="12.75">
      <c r="A49" s="40" t="str">
        <f>UPPER(" Castilla y León")</f>
        <v> CASTILLA Y LEÓN</v>
      </c>
      <c r="B49" s="83">
        <v>320808</v>
      </c>
      <c r="C49" s="83">
        <v>35755</v>
      </c>
      <c r="D49" s="83">
        <v>356563</v>
      </c>
      <c r="E49" s="84">
        <v>320808</v>
      </c>
      <c r="F49" s="85">
        <v>35755</v>
      </c>
      <c r="G49" s="86">
        <v>356563</v>
      </c>
      <c r="H49" s="6"/>
    </row>
    <row r="50" spans="1:8" ht="12.75">
      <c r="A50" s="40"/>
      <c r="B50" s="83"/>
      <c r="C50" s="83"/>
      <c r="D50" s="83"/>
      <c r="E50" s="84"/>
      <c r="F50" s="85"/>
      <c r="G50" s="86"/>
      <c r="H50" s="6"/>
    </row>
    <row r="51" spans="1:8" ht="12.75">
      <c r="A51" s="40" t="str">
        <f>UPPER(" Madrid")</f>
        <v> MADRID</v>
      </c>
      <c r="B51" s="83">
        <v>6814</v>
      </c>
      <c r="C51" s="83">
        <v>4670</v>
      </c>
      <c r="D51" s="83">
        <v>11484</v>
      </c>
      <c r="E51" s="88">
        <v>6814</v>
      </c>
      <c r="F51" s="89">
        <v>4670</v>
      </c>
      <c r="G51" s="86">
        <v>11484</v>
      </c>
      <c r="H51" s="6"/>
    </row>
    <row r="52" spans="1:8" ht="12.75">
      <c r="A52" s="40"/>
      <c r="B52" s="83"/>
      <c r="C52" s="83"/>
      <c r="D52" s="83"/>
      <c r="E52" s="88"/>
      <c r="F52" s="89"/>
      <c r="G52" s="86"/>
      <c r="H52" s="6"/>
    </row>
    <row r="53" spans="1:8" ht="12.75">
      <c r="A53" s="39" t="s">
        <v>56</v>
      </c>
      <c r="B53" s="76">
        <v>37650</v>
      </c>
      <c r="C53" s="77">
        <v>1550</v>
      </c>
      <c r="D53" s="76">
        <v>39200</v>
      </c>
      <c r="E53" s="81">
        <v>37650</v>
      </c>
      <c r="F53" s="82">
        <v>1550</v>
      </c>
      <c r="G53" s="80">
        <v>39200</v>
      </c>
      <c r="H53" s="6"/>
    </row>
    <row r="54" spans="1:8" ht="12.75">
      <c r="A54" s="39" t="s">
        <v>57</v>
      </c>
      <c r="B54" s="77">
        <v>32705</v>
      </c>
      <c r="C54" s="77">
        <v>2444</v>
      </c>
      <c r="D54" s="76">
        <v>35149</v>
      </c>
      <c r="E54" s="81">
        <v>32705</v>
      </c>
      <c r="F54" s="82">
        <v>2444</v>
      </c>
      <c r="G54" s="80">
        <v>35149</v>
      </c>
      <c r="H54" s="6"/>
    </row>
    <row r="55" spans="1:8" ht="12.75">
      <c r="A55" s="39" t="s">
        <v>58</v>
      </c>
      <c r="B55" s="77">
        <v>32455</v>
      </c>
      <c r="C55" s="77">
        <v>12950</v>
      </c>
      <c r="D55" s="78">
        <v>45405</v>
      </c>
      <c r="E55" s="81">
        <v>32455</v>
      </c>
      <c r="F55" s="82">
        <v>12950</v>
      </c>
      <c r="G55" s="80">
        <v>45405</v>
      </c>
      <c r="H55" s="6"/>
    </row>
    <row r="56" spans="1:8" ht="12.75">
      <c r="A56" s="39" t="s">
        <v>59</v>
      </c>
      <c r="B56" s="76">
        <v>30076</v>
      </c>
      <c r="C56" s="77">
        <v>430</v>
      </c>
      <c r="D56" s="76">
        <v>30506</v>
      </c>
      <c r="E56" s="81">
        <v>30076</v>
      </c>
      <c r="F56" s="82">
        <v>430</v>
      </c>
      <c r="G56" s="80">
        <v>30506</v>
      </c>
      <c r="H56" s="6"/>
    </row>
    <row r="57" spans="1:8" ht="12.75">
      <c r="A57" s="39" t="s">
        <v>60</v>
      </c>
      <c r="B57" s="77">
        <v>20722</v>
      </c>
      <c r="C57" s="77">
        <v>3947</v>
      </c>
      <c r="D57" s="77">
        <v>24669</v>
      </c>
      <c r="E57" s="81">
        <v>20722</v>
      </c>
      <c r="F57" s="82">
        <v>3947</v>
      </c>
      <c r="G57" s="80">
        <v>24669</v>
      </c>
      <c r="H57" s="6"/>
    </row>
    <row r="58" spans="1:8" ht="12.75">
      <c r="A58" s="40" t="str">
        <f>UPPER(" Castilla-La Mancha")</f>
        <v> CASTILLA-LA MANCHA</v>
      </c>
      <c r="B58" s="83">
        <v>153608</v>
      </c>
      <c r="C58" s="83">
        <v>21321</v>
      </c>
      <c r="D58" s="83">
        <v>174929</v>
      </c>
      <c r="E58" s="84">
        <v>153608</v>
      </c>
      <c r="F58" s="85">
        <v>21321</v>
      </c>
      <c r="G58" s="86">
        <v>174929</v>
      </c>
      <c r="H58" s="6"/>
    </row>
    <row r="59" spans="1:8" ht="12.75">
      <c r="A59" s="40"/>
      <c r="B59" s="83"/>
      <c r="C59" s="83"/>
      <c r="D59" s="84"/>
      <c r="E59" s="84"/>
      <c r="F59" s="85"/>
      <c r="G59" s="86"/>
      <c r="H59" s="6"/>
    </row>
    <row r="60" spans="1:8" ht="12.75">
      <c r="A60" s="39" t="s">
        <v>61</v>
      </c>
      <c r="B60" s="76">
        <v>66681</v>
      </c>
      <c r="C60" s="77">
        <v>450</v>
      </c>
      <c r="D60" s="78">
        <v>67131</v>
      </c>
      <c r="E60" s="78">
        <v>66681</v>
      </c>
      <c r="F60" s="79">
        <v>450</v>
      </c>
      <c r="G60" s="80">
        <v>67131</v>
      </c>
      <c r="H60" s="6"/>
    </row>
    <row r="61" spans="1:8" ht="12.75">
      <c r="A61" s="39" t="s">
        <v>62</v>
      </c>
      <c r="B61" s="76">
        <v>99850</v>
      </c>
      <c r="C61" s="77" t="s">
        <v>117</v>
      </c>
      <c r="D61" s="78">
        <v>99850</v>
      </c>
      <c r="E61" s="81">
        <v>99850</v>
      </c>
      <c r="F61" s="82" t="s">
        <v>117</v>
      </c>
      <c r="G61" s="80">
        <v>99850</v>
      </c>
      <c r="H61" s="6"/>
    </row>
    <row r="62" spans="1:8" ht="12.75">
      <c r="A62" s="39" t="s">
        <v>63</v>
      </c>
      <c r="B62" s="77">
        <v>228400</v>
      </c>
      <c r="C62" s="77">
        <v>1500</v>
      </c>
      <c r="D62" s="77">
        <v>229900</v>
      </c>
      <c r="E62" s="81">
        <v>228400</v>
      </c>
      <c r="F62" s="82">
        <v>1500</v>
      </c>
      <c r="G62" s="80">
        <v>229900</v>
      </c>
      <c r="H62" s="6"/>
    </row>
    <row r="63" spans="1:8" ht="12.75">
      <c r="A63" s="40" t="str">
        <f>UPPER(" C. Valenciana")</f>
        <v> C. VALENCIANA</v>
      </c>
      <c r="B63" s="83">
        <v>394931</v>
      </c>
      <c r="C63" s="83">
        <v>1950</v>
      </c>
      <c r="D63" s="83">
        <v>396881</v>
      </c>
      <c r="E63" s="84">
        <v>394931</v>
      </c>
      <c r="F63" s="85">
        <v>1950</v>
      </c>
      <c r="G63" s="86">
        <v>396881</v>
      </c>
      <c r="H63" s="6"/>
    </row>
    <row r="64" spans="1:8" ht="12.75">
      <c r="A64" s="40"/>
      <c r="B64" s="83"/>
      <c r="C64" s="83"/>
      <c r="D64" s="83"/>
      <c r="E64" s="84"/>
      <c r="F64" s="85"/>
      <c r="G64" s="86"/>
      <c r="H64" s="6"/>
    </row>
    <row r="65" spans="1:8" ht="12.75">
      <c r="A65" s="40" t="str">
        <f>UPPER(" R. de Murcia")</f>
        <v> R. DE MURCIA</v>
      </c>
      <c r="B65" s="87">
        <v>78398</v>
      </c>
      <c r="C65" s="83" t="s">
        <v>117</v>
      </c>
      <c r="D65" s="83">
        <v>78398</v>
      </c>
      <c r="E65" s="84">
        <v>78398</v>
      </c>
      <c r="F65" s="85" t="s">
        <v>117</v>
      </c>
      <c r="G65" s="86">
        <v>78398</v>
      </c>
      <c r="H65" s="6"/>
    </row>
    <row r="66" spans="1:8" ht="12.75">
      <c r="A66" s="40"/>
      <c r="B66" s="87"/>
      <c r="C66" s="83"/>
      <c r="D66" s="83"/>
      <c r="E66" s="84"/>
      <c r="F66" s="85"/>
      <c r="G66" s="86"/>
      <c r="H66" s="6"/>
    </row>
    <row r="67" spans="1:8" ht="12.75">
      <c r="A67" s="39" t="s">
        <v>64</v>
      </c>
      <c r="B67" s="77">
        <v>192680</v>
      </c>
      <c r="C67" s="77">
        <v>2380</v>
      </c>
      <c r="D67" s="77">
        <v>195060</v>
      </c>
      <c r="E67" s="81">
        <v>192680</v>
      </c>
      <c r="F67" s="82">
        <v>2380</v>
      </c>
      <c r="G67" s="80">
        <v>195060</v>
      </c>
      <c r="H67" s="6"/>
    </row>
    <row r="68" spans="1:8" ht="12.75">
      <c r="A68" s="39" t="s">
        <v>65</v>
      </c>
      <c r="B68" s="77">
        <v>154061</v>
      </c>
      <c r="C68" s="77">
        <v>11595</v>
      </c>
      <c r="D68" s="77">
        <v>165656</v>
      </c>
      <c r="E68" s="81">
        <v>154061</v>
      </c>
      <c r="F68" s="82">
        <v>11595</v>
      </c>
      <c r="G68" s="80">
        <v>165656</v>
      </c>
      <c r="H68" s="6"/>
    </row>
    <row r="69" spans="1:8" ht="12.75">
      <c r="A69" s="40" t="str">
        <f>UPPER(" Extremadura")</f>
        <v> EXTREMADURA</v>
      </c>
      <c r="B69" s="83">
        <v>346741</v>
      </c>
      <c r="C69" s="83">
        <v>13975</v>
      </c>
      <c r="D69" s="83">
        <v>360716</v>
      </c>
      <c r="E69" s="84">
        <v>346741</v>
      </c>
      <c r="F69" s="85">
        <v>13975</v>
      </c>
      <c r="G69" s="90">
        <v>360716</v>
      </c>
      <c r="H69" s="6"/>
    </row>
    <row r="70" spans="1:8" ht="12.75">
      <c r="A70" s="40"/>
      <c r="B70" s="83"/>
      <c r="C70" s="83"/>
      <c r="D70" s="83"/>
      <c r="E70" s="84"/>
      <c r="F70" s="85"/>
      <c r="G70" s="90"/>
      <c r="H70" s="6"/>
    </row>
    <row r="71" spans="1:8" ht="12.75">
      <c r="A71" s="39" t="s">
        <v>66</v>
      </c>
      <c r="B71" s="77">
        <v>124820</v>
      </c>
      <c r="C71" s="77">
        <v>2037</v>
      </c>
      <c r="D71" s="77">
        <v>126857</v>
      </c>
      <c r="E71" s="81">
        <v>124820</v>
      </c>
      <c r="F71" s="82">
        <v>2037</v>
      </c>
      <c r="G71" s="80">
        <v>126857</v>
      </c>
      <c r="H71" s="6"/>
    </row>
    <row r="72" spans="1:8" ht="12.75">
      <c r="A72" s="39" t="s">
        <v>67</v>
      </c>
      <c r="B72" s="77">
        <v>12150</v>
      </c>
      <c r="C72" s="77">
        <v>14925</v>
      </c>
      <c r="D72" s="77">
        <v>27075</v>
      </c>
      <c r="E72" s="78">
        <v>12150</v>
      </c>
      <c r="F72" s="79">
        <v>14925</v>
      </c>
      <c r="G72" s="80">
        <v>27075</v>
      </c>
      <c r="H72" s="6"/>
    </row>
    <row r="73" spans="1:8" ht="12.75">
      <c r="A73" s="39" t="s">
        <v>68</v>
      </c>
      <c r="B73" s="77">
        <v>42987</v>
      </c>
      <c r="C73" s="77">
        <v>1693</v>
      </c>
      <c r="D73" s="77">
        <v>44680</v>
      </c>
      <c r="E73" s="78">
        <v>42987</v>
      </c>
      <c r="F73" s="79">
        <v>1693</v>
      </c>
      <c r="G73" s="80">
        <v>44680</v>
      </c>
      <c r="H73" s="6"/>
    </row>
    <row r="74" spans="1:8" ht="12.75">
      <c r="A74" s="39" t="s">
        <v>69</v>
      </c>
      <c r="B74" s="76">
        <v>45357</v>
      </c>
      <c r="C74" s="77">
        <v>1600</v>
      </c>
      <c r="D74" s="77">
        <v>46957</v>
      </c>
      <c r="E74" s="78">
        <v>45357</v>
      </c>
      <c r="F74" s="79">
        <v>1600</v>
      </c>
      <c r="G74" s="80">
        <v>46957</v>
      </c>
      <c r="H74" s="6"/>
    </row>
    <row r="75" spans="1:8" ht="12.75">
      <c r="A75" s="39" t="s">
        <v>70</v>
      </c>
      <c r="B75" s="77">
        <v>64954</v>
      </c>
      <c r="C75" s="77">
        <v>4010</v>
      </c>
      <c r="D75" s="77">
        <v>68964</v>
      </c>
      <c r="E75" s="81">
        <v>64954</v>
      </c>
      <c r="F75" s="82">
        <v>4010</v>
      </c>
      <c r="G75" s="80">
        <v>68964</v>
      </c>
      <c r="H75" s="6"/>
    </row>
    <row r="76" spans="1:8" ht="12.75">
      <c r="A76" s="39" t="s">
        <v>71</v>
      </c>
      <c r="B76" s="77">
        <v>31246</v>
      </c>
      <c r="C76" s="77">
        <v>6915</v>
      </c>
      <c r="D76" s="77">
        <v>38161</v>
      </c>
      <c r="E76" s="78">
        <v>31246</v>
      </c>
      <c r="F76" s="79">
        <v>6915</v>
      </c>
      <c r="G76" s="80">
        <v>38161</v>
      </c>
      <c r="H76" s="6"/>
    </row>
    <row r="77" spans="1:8" ht="12.75">
      <c r="A77" s="39" t="s">
        <v>72</v>
      </c>
      <c r="B77" s="77">
        <v>69669</v>
      </c>
      <c r="C77" s="77" t="s">
        <v>117</v>
      </c>
      <c r="D77" s="77">
        <v>69669</v>
      </c>
      <c r="E77" s="81">
        <v>69669</v>
      </c>
      <c r="F77" s="82" t="s">
        <v>117</v>
      </c>
      <c r="G77" s="80">
        <v>69669</v>
      </c>
      <c r="H77" s="6"/>
    </row>
    <row r="78" spans="1:8" ht="12.75">
      <c r="A78" s="39" t="s">
        <v>73</v>
      </c>
      <c r="B78" s="77">
        <v>82693.7</v>
      </c>
      <c r="C78" s="77">
        <v>3749.35</v>
      </c>
      <c r="D78" s="77">
        <v>86443.05</v>
      </c>
      <c r="E78" s="81">
        <v>82693.7</v>
      </c>
      <c r="F78" s="82">
        <v>3749.35</v>
      </c>
      <c r="G78" s="80">
        <v>86443.05</v>
      </c>
      <c r="H78" s="6"/>
    </row>
    <row r="79" spans="1:8" ht="12.75">
      <c r="A79" s="40" t="str">
        <f>UPPER(" Andalucía")</f>
        <v> ANDALUCÍA</v>
      </c>
      <c r="B79" s="83">
        <v>473876.7</v>
      </c>
      <c r="C79" s="83">
        <v>34929.35</v>
      </c>
      <c r="D79" s="83">
        <v>508806.05</v>
      </c>
      <c r="E79" s="84">
        <v>473876.7</v>
      </c>
      <c r="F79" s="85">
        <v>34929.35</v>
      </c>
      <c r="G79" s="86">
        <v>508806.05</v>
      </c>
      <c r="H79" s="6"/>
    </row>
    <row r="80" spans="1:8" ht="12.75">
      <c r="A80" s="40"/>
      <c r="B80" s="83"/>
      <c r="C80" s="84"/>
      <c r="D80" s="83"/>
      <c r="E80" s="84"/>
      <c r="F80" s="85"/>
      <c r="G80" s="86"/>
      <c r="H80" s="6"/>
    </row>
    <row r="81" spans="1:8" ht="12.75">
      <c r="A81" s="39" t="s">
        <v>74</v>
      </c>
      <c r="B81" s="76">
        <v>7880</v>
      </c>
      <c r="C81" s="81" t="s">
        <v>117</v>
      </c>
      <c r="D81" s="77">
        <v>7880</v>
      </c>
      <c r="E81" s="100">
        <v>7880</v>
      </c>
      <c r="F81" s="82" t="s">
        <v>117</v>
      </c>
      <c r="G81" s="80">
        <v>7880</v>
      </c>
      <c r="H81" s="6"/>
    </row>
    <row r="82" spans="1:8" ht="12.75" customHeight="1">
      <c r="A82" s="39" t="s">
        <v>75</v>
      </c>
      <c r="B82" s="76">
        <v>18150</v>
      </c>
      <c r="C82" s="81" t="s">
        <v>117</v>
      </c>
      <c r="D82" s="77">
        <v>18150</v>
      </c>
      <c r="E82" s="81">
        <v>18150</v>
      </c>
      <c r="F82" s="82" t="s">
        <v>117</v>
      </c>
      <c r="G82" s="80">
        <v>18150</v>
      </c>
      <c r="H82" s="6"/>
    </row>
    <row r="83" spans="1:8" ht="12.75">
      <c r="A83" s="40" t="str">
        <f>UPPER(" Canarias")</f>
        <v> CANARIAS</v>
      </c>
      <c r="B83" s="87">
        <v>26030</v>
      </c>
      <c r="C83" s="84" t="s">
        <v>117</v>
      </c>
      <c r="D83" s="83">
        <v>26030</v>
      </c>
      <c r="E83" s="84">
        <v>26030</v>
      </c>
      <c r="F83" s="85" t="s">
        <v>117</v>
      </c>
      <c r="G83" s="86">
        <v>26030</v>
      </c>
      <c r="H83" s="6"/>
    </row>
    <row r="84" spans="1:8" ht="12.75">
      <c r="A84" s="40"/>
      <c r="B84" s="87"/>
      <c r="C84" s="84"/>
      <c r="D84" s="83"/>
      <c r="E84" s="84"/>
      <c r="F84" s="85"/>
      <c r="G84" s="86"/>
      <c r="H84" s="6"/>
    </row>
    <row r="85" spans="1:8" ht="13.5" thickBot="1">
      <c r="A85" s="41" t="s">
        <v>76</v>
      </c>
      <c r="B85" s="91">
        <v>2169949.7</v>
      </c>
      <c r="C85" s="91">
        <v>175418.35</v>
      </c>
      <c r="D85" s="91">
        <v>2345368.05</v>
      </c>
      <c r="E85" s="92">
        <v>2169949.7</v>
      </c>
      <c r="F85" s="93">
        <v>175418.35</v>
      </c>
      <c r="G85" s="94">
        <v>2345368.05</v>
      </c>
      <c r="H85" s="6"/>
    </row>
    <row r="86" ht="12.75"/>
    <row r="87" ht="12.75"/>
  </sheetData>
  <mergeCells count="10">
    <mergeCell ref="F6:F7"/>
    <mergeCell ref="G6:G7"/>
    <mergeCell ref="B6:B7"/>
    <mergeCell ref="C6:C7"/>
    <mergeCell ref="D6:D7"/>
    <mergeCell ref="E6:E7"/>
    <mergeCell ref="B5:D5"/>
    <mergeCell ref="A1:G1"/>
    <mergeCell ref="A3:G3"/>
    <mergeCell ref="E5:G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63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6"/>
  <dimension ref="A1:K86"/>
  <sheetViews>
    <sheetView showGridLines="0" zoomScale="75" zoomScaleNormal="75" workbookViewId="0" topLeftCell="A1">
      <selection activeCell="B85" sqref="B85:D85"/>
    </sheetView>
  </sheetViews>
  <sheetFormatPr defaultColWidth="11.421875" defaultRowHeight="12.75"/>
  <cols>
    <col min="1" max="1" width="30.7109375" style="68" customWidth="1"/>
    <col min="2" max="7" width="15.8515625" style="68" customWidth="1"/>
    <col min="8" max="16384" width="11.421875" style="68" customWidth="1"/>
  </cols>
  <sheetData>
    <row r="1" spans="1:7" s="67" customFormat="1" ht="18">
      <c r="A1" s="136" t="s">
        <v>0</v>
      </c>
      <c r="B1" s="136"/>
      <c r="C1" s="136"/>
      <c r="D1" s="136"/>
      <c r="E1" s="136"/>
      <c r="F1" s="136"/>
      <c r="G1" s="136"/>
    </row>
    <row r="2" ht="12.75">
      <c r="A2" s="150" t="s">
        <v>143</v>
      </c>
    </row>
    <row r="3" spans="1:11" ht="15">
      <c r="A3" s="137" t="s">
        <v>136</v>
      </c>
      <c r="B3" s="137"/>
      <c r="C3" s="137"/>
      <c r="D3" s="137"/>
      <c r="E3" s="137"/>
      <c r="F3" s="137"/>
      <c r="G3" s="137"/>
      <c r="H3" s="69"/>
      <c r="I3" s="69"/>
      <c r="J3" s="69"/>
      <c r="K3" s="69"/>
    </row>
    <row r="4" spans="1:11" ht="15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</row>
    <row r="5" spans="1:8" ht="12.75">
      <c r="A5" s="65" t="s">
        <v>31</v>
      </c>
      <c r="B5" s="133" t="s">
        <v>9</v>
      </c>
      <c r="C5" s="134"/>
      <c r="D5" s="135"/>
      <c r="E5" s="133" t="s">
        <v>10</v>
      </c>
      <c r="F5" s="134"/>
      <c r="G5" s="134"/>
      <c r="H5" s="6"/>
    </row>
    <row r="6" spans="1:8" ht="12.75">
      <c r="A6" s="34"/>
      <c r="B6" s="138" t="s">
        <v>111</v>
      </c>
      <c r="C6" s="138" t="s">
        <v>112</v>
      </c>
      <c r="D6" s="138" t="s">
        <v>8</v>
      </c>
      <c r="E6" s="138" t="s">
        <v>111</v>
      </c>
      <c r="F6" s="138" t="s">
        <v>112</v>
      </c>
      <c r="G6" s="140" t="s">
        <v>8</v>
      </c>
      <c r="H6" s="6"/>
    </row>
    <row r="7" spans="1:8" ht="13.5" thickBot="1">
      <c r="A7" s="110" t="s">
        <v>32</v>
      </c>
      <c r="B7" s="139"/>
      <c r="C7" s="139" t="s">
        <v>113</v>
      </c>
      <c r="D7" s="139" t="s">
        <v>114</v>
      </c>
      <c r="E7" s="139"/>
      <c r="F7" s="139"/>
      <c r="G7" s="141"/>
      <c r="H7" s="6"/>
    </row>
    <row r="8" spans="1:8" ht="12.75">
      <c r="A8" s="39" t="s">
        <v>33</v>
      </c>
      <c r="B8" s="71">
        <v>19365</v>
      </c>
      <c r="C8" s="111">
        <v>1350</v>
      </c>
      <c r="D8" s="77">
        <v>20715</v>
      </c>
      <c r="E8" s="81">
        <v>19365</v>
      </c>
      <c r="F8" s="81">
        <v>1350</v>
      </c>
      <c r="G8" s="80">
        <v>20715</v>
      </c>
      <c r="H8" s="6"/>
    </row>
    <row r="9" spans="1:8" ht="12.75">
      <c r="A9" s="39" t="s">
        <v>34</v>
      </c>
      <c r="B9" s="111">
        <v>29667</v>
      </c>
      <c r="C9" s="111">
        <v>2960</v>
      </c>
      <c r="D9" s="77">
        <v>32627</v>
      </c>
      <c r="E9" s="77">
        <v>29667</v>
      </c>
      <c r="F9" s="77">
        <v>2960</v>
      </c>
      <c r="G9" s="80">
        <v>32627</v>
      </c>
      <c r="H9" s="6"/>
    </row>
    <row r="10" spans="1:8" ht="12.75">
      <c r="A10" s="39" t="s">
        <v>35</v>
      </c>
      <c r="B10" s="111">
        <v>27486</v>
      </c>
      <c r="C10" s="111">
        <v>450</v>
      </c>
      <c r="D10" s="77">
        <v>27936</v>
      </c>
      <c r="E10" s="77">
        <v>27486</v>
      </c>
      <c r="F10" s="77">
        <v>450</v>
      </c>
      <c r="G10" s="80">
        <v>27936</v>
      </c>
      <c r="H10" s="6"/>
    </row>
    <row r="11" spans="1:8" ht="12.75">
      <c r="A11" s="39" t="s">
        <v>36</v>
      </c>
      <c r="B11" s="111">
        <v>10882</v>
      </c>
      <c r="C11" s="111">
        <v>536</v>
      </c>
      <c r="D11" s="77">
        <v>11418</v>
      </c>
      <c r="E11" s="77">
        <v>10882</v>
      </c>
      <c r="F11" s="77">
        <v>536</v>
      </c>
      <c r="G11" s="80">
        <v>11418</v>
      </c>
      <c r="H11" s="6"/>
    </row>
    <row r="12" spans="1:8" ht="12.75">
      <c r="A12" s="40" t="s">
        <v>119</v>
      </c>
      <c r="B12" s="83">
        <v>87400</v>
      </c>
      <c r="C12" s="83">
        <v>5296</v>
      </c>
      <c r="D12" s="83">
        <v>92696</v>
      </c>
      <c r="E12" s="83">
        <v>87400</v>
      </c>
      <c r="F12" s="83">
        <v>5296</v>
      </c>
      <c r="G12" s="112">
        <v>92696</v>
      </c>
      <c r="H12" s="6"/>
    </row>
    <row r="13" spans="1:8" ht="12.75">
      <c r="A13" s="40"/>
      <c r="B13" s="83"/>
      <c r="C13" s="84"/>
      <c r="D13" s="83"/>
      <c r="E13" s="84"/>
      <c r="F13" s="85"/>
      <c r="G13" s="86"/>
      <c r="H13" s="6"/>
    </row>
    <row r="14" spans="1:8" ht="12.75">
      <c r="A14" s="40" t="s">
        <v>120</v>
      </c>
      <c r="B14" s="113">
        <v>33000</v>
      </c>
      <c r="C14" s="113">
        <v>1750</v>
      </c>
      <c r="D14" s="83">
        <v>34750</v>
      </c>
      <c r="E14" s="83">
        <v>33000</v>
      </c>
      <c r="F14" s="83">
        <v>1750</v>
      </c>
      <c r="G14" s="86">
        <v>34750</v>
      </c>
      <c r="H14" s="6"/>
    </row>
    <row r="15" spans="1:8" ht="12.75">
      <c r="A15" s="40"/>
      <c r="B15" s="87"/>
      <c r="C15" s="88"/>
      <c r="D15" s="83"/>
      <c r="E15" s="88"/>
      <c r="F15" s="89"/>
      <c r="G15" s="86"/>
      <c r="H15" s="6"/>
    </row>
    <row r="16" spans="1:8" ht="12.75">
      <c r="A16" s="40" t="s">
        <v>121</v>
      </c>
      <c r="B16" s="113">
        <v>5909</v>
      </c>
      <c r="C16" s="113">
        <v>8292</v>
      </c>
      <c r="D16" s="83">
        <v>14201</v>
      </c>
      <c r="E16" s="83">
        <v>5909</v>
      </c>
      <c r="F16" s="83">
        <v>8292</v>
      </c>
      <c r="G16" s="86">
        <v>14201</v>
      </c>
      <c r="H16" s="6"/>
    </row>
    <row r="17" spans="1:8" ht="12.75">
      <c r="A17" s="40"/>
      <c r="B17" s="83"/>
      <c r="C17" s="84"/>
      <c r="D17" s="83"/>
      <c r="E17" s="84"/>
      <c r="F17" s="85"/>
      <c r="G17" s="86"/>
      <c r="H17" s="6"/>
    </row>
    <row r="18" spans="1:8" ht="12.75">
      <c r="A18" s="39" t="s">
        <v>37</v>
      </c>
      <c r="B18" s="111">
        <v>9303</v>
      </c>
      <c r="C18" s="111" t="s">
        <v>137</v>
      </c>
      <c r="D18" s="77">
        <v>9303</v>
      </c>
      <c r="E18" s="77">
        <v>9303</v>
      </c>
      <c r="F18" s="77" t="s">
        <v>137</v>
      </c>
      <c r="G18" s="80">
        <v>9303</v>
      </c>
      <c r="H18" s="6"/>
    </row>
    <row r="19" spans="1:8" ht="12.75">
      <c r="A19" s="39" t="s">
        <v>38</v>
      </c>
      <c r="B19" s="111">
        <v>7974</v>
      </c>
      <c r="C19" s="111" t="s">
        <v>137</v>
      </c>
      <c r="D19" s="77">
        <v>7974</v>
      </c>
      <c r="E19" s="77">
        <v>7974</v>
      </c>
      <c r="F19" s="77" t="s">
        <v>137</v>
      </c>
      <c r="G19" s="80">
        <v>7974</v>
      </c>
      <c r="H19" s="6"/>
    </row>
    <row r="20" spans="1:8" ht="12.75">
      <c r="A20" s="39" t="s">
        <v>39</v>
      </c>
      <c r="B20" s="111">
        <v>9500</v>
      </c>
      <c r="C20" s="111" t="s">
        <v>137</v>
      </c>
      <c r="D20" s="77">
        <v>9500</v>
      </c>
      <c r="E20" s="77">
        <v>9500</v>
      </c>
      <c r="F20" s="77" t="s">
        <v>137</v>
      </c>
      <c r="G20" s="80">
        <v>9500</v>
      </c>
      <c r="H20" s="6"/>
    </row>
    <row r="21" spans="1:8" ht="12.75">
      <c r="A21" s="40" t="s">
        <v>122</v>
      </c>
      <c r="B21" s="83">
        <v>26777</v>
      </c>
      <c r="C21" s="83" t="s">
        <v>137</v>
      </c>
      <c r="D21" s="83">
        <v>26777</v>
      </c>
      <c r="E21" s="83">
        <v>26777</v>
      </c>
      <c r="F21" s="83" t="s">
        <v>137</v>
      </c>
      <c r="G21" s="112">
        <v>26777</v>
      </c>
      <c r="H21" s="6"/>
    </row>
    <row r="22" spans="1:8" ht="12.75">
      <c r="A22" s="40"/>
      <c r="B22" s="83"/>
      <c r="C22" s="83"/>
      <c r="D22" s="83"/>
      <c r="E22" s="84"/>
      <c r="F22" s="85"/>
      <c r="G22" s="86"/>
      <c r="H22" s="6"/>
    </row>
    <row r="23" spans="1:8" ht="12.75">
      <c r="A23" s="40" t="s">
        <v>123</v>
      </c>
      <c r="B23" s="113">
        <v>11108</v>
      </c>
      <c r="C23" s="113">
        <v>1385</v>
      </c>
      <c r="D23" s="83">
        <v>12493</v>
      </c>
      <c r="E23" s="83">
        <v>11108</v>
      </c>
      <c r="F23" s="83">
        <v>1385</v>
      </c>
      <c r="G23" s="86">
        <v>12493</v>
      </c>
      <c r="H23" s="6"/>
    </row>
    <row r="24" spans="1:8" ht="12.75">
      <c r="A24" s="40"/>
      <c r="B24" s="83"/>
      <c r="C24" s="83"/>
      <c r="D24" s="83"/>
      <c r="E24" s="84"/>
      <c r="F24" s="85"/>
      <c r="G24" s="86"/>
      <c r="H24" s="6"/>
    </row>
    <row r="25" spans="1:8" ht="12.75">
      <c r="A25" s="40" t="s">
        <v>124</v>
      </c>
      <c r="B25" s="113">
        <v>8513</v>
      </c>
      <c r="C25" s="113">
        <v>7814</v>
      </c>
      <c r="D25" s="83">
        <v>16327</v>
      </c>
      <c r="E25" s="83">
        <v>8513</v>
      </c>
      <c r="F25" s="83">
        <v>7814</v>
      </c>
      <c r="G25" s="86">
        <v>16327</v>
      </c>
      <c r="H25" s="6"/>
    </row>
    <row r="26" spans="1:8" ht="12.75">
      <c r="A26" s="40"/>
      <c r="B26" s="83"/>
      <c r="C26" s="83"/>
      <c r="D26" s="84"/>
      <c r="E26" s="84"/>
      <c r="F26" s="85"/>
      <c r="G26" s="86"/>
      <c r="H26" s="6"/>
    </row>
    <row r="27" spans="1:8" ht="12.75">
      <c r="A27" s="39" t="s">
        <v>40</v>
      </c>
      <c r="B27" s="111">
        <v>26419</v>
      </c>
      <c r="C27" s="111">
        <v>1258</v>
      </c>
      <c r="D27" s="77">
        <v>27677</v>
      </c>
      <c r="E27" s="77">
        <v>26419</v>
      </c>
      <c r="F27" s="77">
        <v>1258</v>
      </c>
      <c r="G27" s="80">
        <v>27677</v>
      </c>
      <c r="H27" s="6"/>
    </row>
    <row r="28" spans="1:8" ht="12.75">
      <c r="A28" s="39" t="s">
        <v>41</v>
      </c>
      <c r="B28" s="111">
        <v>27500</v>
      </c>
      <c r="C28" s="111">
        <v>3104</v>
      </c>
      <c r="D28" s="77">
        <v>30604</v>
      </c>
      <c r="E28" s="77">
        <v>27500</v>
      </c>
      <c r="F28" s="77">
        <v>3104</v>
      </c>
      <c r="G28" s="80">
        <v>30604</v>
      </c>
      <c r="H28" s="6"/>
    </row>
    <row r="29" spans="1:8" ht="12.75">
      <c r="A29" s="39" t="s">
        <v>42</v>
      </c>
      <c r="B29" s="111">
        <v>33000</v>
      </c>
      <c r="C29" s="111">
        <v>2000</v>
      </c>
      <c r="D29" s="77">
        <v>35000</v>
      </c>
      <c r="E29" s="77">
        <v>33000</v>
      </c>
      <c r="F29" s="77">
        <v>2000</v>
      </c>
      <c r="G29" s="80">
        <v>35000</v>
      </c>
      <c r="H29" s="6"/>
    </row>
    <row r="30" spans="1:8" ht="12.75">
      <c r="A30" s="40" t="s">
        <v>125</v>
      </c>
      <c r="B30" s="83">
        <v>86919</v>
      </c>
      <c r="C30" s="83">
        <v>6362</v>
      </c>
      <c r="D30" s="83">
        <v>93281</v>
      </c>
      <c r="E30" s="83">
        <v>86919</v>
      </c>
      <c r="F30" s="83">
        <v>6362</v>
      </c>
      <c r="G30" s="112">
        <v>93281</v>
      </c>
      <c r="H30" s="6"/>
    </row>
    <row r="31" spans="1:8" ht="12.75">
      <c r="A31" s="40"/>
      <c r="B31" s="83"/>
      <c r="C31" s="83"/>
      <c r="D31" s="83"/>
      <c r="E31" s="84"/>
      <c r="F31" s="85"/>
      <c r="G31" s="86"/>
      <c r="H31" s="6"/>
    </row>
    <row r="32" spans="1:8" ht="12.75">
      <c r="A32" s="39" t="s">
        <v>43</v>
      </c>
      <c r="B32" s="111">
        <v>14293</v>
      </c>
      <c r="C32" s="111">
        <v>1588</v>
      </c>
      <c r="D32" s="77">
        <v>15881</v>
      </c>
      <c r="E32" s="77">
        <v>14293</v>
      </c>
      <c r="F32" s="77">
        <v>1588</v>
      </c>
      <c r="G32" s="80">
        <v>15881</v>
      </c>
      <c r="H32" s="6"/>
    </row>
    <row r="33" spans="1:8" ht="12.75">
      <c r="A33" s="39" t="s">
        <v>44</v>
      </c>
      <c r="B33" s="111">
        <v>14227</v>
      </c>
      <c r="C33" s="111">
        <v>1750</v>
      </c>
      <c r="D33" s="77">
        <v>15977</v>
      </c>
      <c r="E33" s="77">
        <v>14227</v>
      </c>
      <c r="F33" s="77">
        <v>1750</v>
      </c>
      <c r="G33" s="80">
        <v>15977</v>
      </c>
      <c r="H33" s="6"/>
    </row>
    <row r="34" spans="1:8" ht="12.75">
      <c r="A34" s="39" t="s">
        <v>45</v>
      </c>
      <c r="B34" s="111">
        <v>28130</v>
      </c>
      <c r="C34" s="111">
        <v>3836</v>
      </c>
      <c r="D34" s="77">
        <v>31966</v>
      </c>
      <c r="E34" s="77">
        <v>28130</v>
      </c>
      <c r="F34" s="77">
        <v>3836</v>
      </c>
      <c r="G34" s="80">
        <v>31966</v>
      </c>
      <c r="H34" s="6"/>
    </row>
    <row r="35" spans="1:8" ht="12.75">
      <c r="A35" s="39" t="s">
        <v>46</v>
      </c>
      <c r="B35" s="111">
        <v>23984</v>
      </c>
      <c r="C35" s="111">
        <v>10309</v>
      </c>
      <c r="D35" s="77">
        <v>34293</v>
      </c>
      <c r="E35" s="77">
        <v>23984</v>
      </c>
      <c r="F35" s="77">
        <v>10309</v>
      </c>
      <c r="G35" s="80">
        <v>34293</v>
      </c>
      <c r="H35" s="6"/>
    </row>
    <row r="36" spans="1:8" ht="12.75">
      <c r="A36" s="40" t="s">
        <v>126</v>
      </c>
      <c r="B36" s="83">
        <v>80634</v>
      </c>
      <c r="C36" s="83">
        <v>17483</v>
      </c>
      <c r="D36" s="83">
        <v>98117</v>
      </c>
      <c r="E36" s="83">
        <v>80634</v>
      </c>
      <c r="F36" s="83">
        <v>17483</v>
      </c>
      <c r="G36" s="112">
        <v>98117</v>
      </c>
      <c r="H36" s="6"/>
    </row>
    <row r="37" spans="1:8" ht="12.75">
      <c r="A37" s="40"/>
      <c r="B37" s="83"/>
      <c r="C37" s="83"/>
      <c r="D37" s="84"/>
      <c r="E37" s="84"/>
      <c r="F37" s="85"/>
      <c r="G37" s="86"/>
      <c r="H37" s="6"/>
    </row>
    <row r="38" spans="1:8" ht="12.75">
      <c r="A38" s="40" t="s">
        <v>127</v>
      </c>
      <c r="B38" s="113">
        <v>1470</v>
      </c>
      <c r="C38" s="113">
        <v>7692</v>
      </c>
      <c r="D38" s="83">
        <v>9162</v>
      </c>
      <c r="E38" s="83">
        <v>1470</v>
      </c>
      <c r="F38" s="83">
        <v>7692</v>
      </c>
      <c r="G38" s="86">
        <v>9162</v>
      </c>
      <c r="H38" s="6"/>
    </row>
    <row r="39" spans="1:8" ht="12.75">
      <c r="A39" s="40"/>
      <c r="B39" s="83"/>
      <c r="C39" s="83"/>
      <c r="D39" s="84"/>
      <c r="E39" s="84"/>
      <c r="F39" s="85"/>
      <c r="G39" s="86"/>
      <c r="H39" s="6"/>
    </row>
    <row r="40" spans="1:8" ht="12.75">
      <c r="A40" s="39" t="s">
        <v>47</v>
      </c>
      <c r="B40" s="111">
        <v>5400</v>
      </c>
      <c r="C40" s="111" t="s">
        <v>137</v>
      </c>
      <c r="D40" s="77">
        <v>5400</v>
      </c>
      <c r="E40" s="77">
        <v>5400</v>
      </c>
      <c r="F40" s="77" t="s">
        <v>137</v>
      </c>
      <c r="G40" s="80">
        <v>5400</v>
      </c>
      <c r="H40" s="6"/>
    </row>
    <row r="41" spans="1:8" ht="12.75">
      <c r="A41" s="39" t="s">
        <v>48</v>
      </c>
      <c r="B41" s="111">
        <v>28578</v>
      </c>
      <c r="C41" s="111">
        <v>150</v>
      </c>
      <c r="D41" s="77">
        <v>28728</v>
      </c>
      <c r="E41" s="77">
        <v>28578</v>
      </c>
      <c r="F41" s="77">
        <v>150</v>
      </c>
      <c r="G41" s="80">
        <v>28728</v>
      </c>
      <c r="H41" s="6"/>
    </row>
    <row r="42" spans="1:8" ht="12.75">
      <c r="A42" s="39" t="s">
        <v>49</v>
      </c>
      <c r="B42" s="111">
        <v>36557</v>
      </c>
      <c r="C42" s="111">
        <v>340</v>
      </c>
      <c r="D42" s="77">
        <v>36897</v>
      </c>
      <c r="E42" s="77">
        <v>36557</v>
      </c>
      <c r="F42" s="77">
        <v>340</v>
      </c>
      <c r="G42" s="80">
        <v>36897</v>
      </c>
      <c r="H42" s="6"/>
    </row>
    <row r="43" spans="1:8" ht="12.75">
      <c r="A43" s="39" t="s">
        <v>50</v>
      </c>
      <c r="B43" s="111">
        <v>9442</v>
      </c>
      <c r="C43" s="111">
        <v>1000</v>
      </c>
      <c r="D43" s="77">
        <v>10442</v>
      </c>
      <c r="E43" s="77">
        <v>9442</v>
      </c>
      <c r="F43" s="77">
        <v>1000</v>
      </c>
      <c r="G43" s="80">
        <v>10442</v>
      </c>
      <c r="H43" s="6"/>
    </row>
    <row r="44" spans="1:8" ht="12.75">
      <c r="A44" s="39" t="s">
        <v>51</v>
      </c>
      <c r="B44" s="111">
        <v>220000</v>
      </c>
      <c r="C44" s="111">
        <v>32000</v>
      </c>
      <c r="D44" s="77">
        <v>252000</v>
      </c>
      <c r="E44" s="77">
        <v>220000</v>
      </c>
      <c r="F44" s="77">
        <v>32000</v>
      </c>
      <c r="G44" s="80">
        <v>252000</v>
      </c>
      <c r="H44" s="6"/>
    </row>
    <row r="45" spans="1:8" ht="12.75">
      <c r="A45" s="39" t="s">
        <v>52</v>
      </c>
      <c r="B45" s="111">
        <v>12017</v>
      </c>
      <c r="C45" s="111" t="s">
        <v>137</v>
      </c>
      <c r="D45" s="77">
        <v>12017</v>
      </c>
      <c r="E45" s="77">
        <v>12017</v>
      </c>
      <c r="F45" s="77" t="s">
        <v>137</v>
      </c>
      <c r="G45" s="80">
        <v>12017</v>
      </c>
      <c r="H45" s="6"/>
    </row>
    <row r="46" spans="1:8" ht="12.75">
      <c r="A46" s="39" t="s">
        <v>53</v>
      </c>
      <c r="B46" s="111">
        <v>14715</v>
      </c>
      <c r="C46" s="111">
        <v>7075</v>
      </c>
      <c r="D46" s="77">
        <v>21790</v>
      </c>
      <c r="E46" s="77">
        <v>14715</v>
      </c>
      <c r="F46" s="77">
        <v>7075</v>
      </c>
      <c r="G46" s="80">
        <v>21790</v>
      </c>
      <c r="H46" s="6"/>
    </row>
    <row r="47" spans="1:8" ht="12.75">
      <c r="A47" s="39" t="s">
        <v>54</v>
      </c>
      <c r="B47" s="111">
        <v>2708</v>
      </c>
      <c r="C47" s="111" t="s">
        <v>137</v>
      </c>
      <c r="D47" s="77">
        <v>2708</v>
      </c>
      <c r="E47" s="77">
        <v>2708</v>
      </c>
      <c r="F47" s="77" t="s">
        <v>137</v>
      </c>
      <c r="G47" s="80">
        <v>2708</v>
      </c>
      <c r="H47" s="6"/>
    </row>
    <row r="48" spans="1:8" ht="12.75">
      <c r="A48" s="39" t="s">
        <v>55</v>
      </c>
      <c r="B48" s="111">
        <v>23500</v>
      </c>
      <c r="C48" s="111" t="s">
        <v>137</v>
      </c>
      <c r="D48" s="77">
        <v>23500</v>
      </c>
      <c r="E48" s="77">
        <v>23500</v>
      </c>
      <c r="F48" s="77" t="s">
        <v>137</v>
      </c>
      <c r="G48" s="80">
        <v>23500</v>
      </c>
      <c r="H48" s="6"/>
    </row>
    <row r="49" spans="1:8" ht="12.75">
      <c r="A49" s="40" t="s">
        <v>128</v>
      </c>
      <c r="B49" s="83">
        <v>352917</v>
      </c>
      <c r="C49" s="83">
        <v>40565</v>
      </c>
      <c r="D49" s="83">
        <v>393482</v>
      </c>
      <c r="E49" s="83">
        <v>352917</v>
      </c>
      <c r="F49" s="83">
        <v>40565</v>
      </c>
      <c r="G49" s="112">
        <v>393482</v>
      </c>
      <c r="H49" s="6"/>
    </row>
    <row r="50" spans="1:8" ht="12.75">
      <c r="A50" s="40"/>
      <c r="B50" s="83"/>
      <c r="C50" s="83"/>
      <c r="D50" s="83"/>
      <c r="E50" s="84"/>
      <c r="F50" s="85"/>
      <c r="G50" s="86"/>
      <c r="H50" s="6"/>
    </row>
    <row r="51" spans="1:8" ht="12.75">
      <c r="A51" s="40" t="s">
        <v>129</v>
      </c>
      <c r="B51" s="113">
        <v>6800</v>
      </c>
      <c r="C51" s="113">
        <v>4663</v>
      </c>
      <c r="D51" s="83">
        <v>11463</v>
      </c>
      <c r="E51" s="83">
        <v>6800</v>
      </c>
      <c r="F51" s="83">
        <v>4663</v>
      </c>
      <c r="G51" s="86">
        <v>11463</v>
      </c>
      <c r="H51" s="6"/>
    </row>
    <row r="52" spans="1:8" ht="12.75">
      <c r="A52" s="40"/>
      <c r="B52" s="83"/>
      <c r="C52" s="83"/>
      <c r="D52" s="83"/>
      <c r="E52" s="84"/>
      <c r="F52" s="85"/>
      <c r="G52" s="86"/>
      <c r="H52" s="6"/>
    </row>
    <row r="53" spans="1:8" ht="12.75">
      <c r="A53" s="39" t="s">
        <v>56</v>
      </c>
      <c r="B53" s="111">
        <v>34590</v>
      </c>
      <c r="C53" s="111">
        <v>435</v>
      </c>
      <c r="D53" s="77">
        <v>35025</v>
      </c>
      <c r="E53" s="77">
        <v>34590</v>
      </c>
      <c r="F53" s="77">
        <v>435</v>
      </c>
      <c r="G53" s="80">
        <v>35025</v>
      </c>
      <c r="H53" s="6"/>
    </row>
    <row r="54" spans="1:8" ht="12.75">
      <c r="A54" s="39" t="s">
        <v>57</v>
      </c>
      <c r="B54" s="111">
        <v>31303</v>
      </c>
      <c r="C54" s="111">
        <v>2720</v>
      </c>
      <c r="D54" s="77">
        <v>34023</v>
      </c>
      <c r="E54" s="77">
        <v>31303</v>
      </c>
      <c r="F54" s="77">
        <v>2720</v>
      </c>
      <c r="G54" s="80">
        <v>34023</v>
      </c>
      <c r="H54" s="6"/>
    </row>
    <row r="55" spans="1:8" ht="12.75">
      <c r="A55" s="39" t="s">
        <v>58</v>
      </c>
      <c r="B55" s="111">
        <v>36550</v>
      </c>
      <c r="C55" s="111">
        <v>13400</v>
      </c>
      <c r="D55" s="77">
        <v>49950</v>
      </c>
      <c r="E55" s="77">
        <v>36550</v>
      </c>
      <c r="F55" s="77">
        <v>13400</v>
      </c>
      <c r="G55" s="80">
        <v>49950</v>
      </c>
      <c r="H55" s="6"/>
    </row>
    <row r="56" spans="1:8" ht="12.75">
      <c r="A56" s="39" t="s">
        <v>59</v>
      </c>
      <c r="B56" s="111">
        <v>26196</v>
      </c>
      <c r="C56" s="111">
        <v>340</v>
      </c>
      <c r="D56" s="77">
        <v>26536</v>
      </c>
      <c r="E56" s="77">
        <v>26196</v>
      </c>
      <c r="F56" s="77">
        <v>340</v>
      </c>
      <c r="G56" s="80">
        <v>26536</v>
      </c>
      <c r="H56" s="6"/>
    </row>
    <row r="57" spans="1:8" ht="12.75">
      <c r="A57" s="39" t="s">
        <v>60</v>
      </c>
      <c r="B57" s="111">
        <v>19574</v>
      </c>
      <c r="C57" s="111">
        <v>5632</v>
      </c>
      <c r="D57" s="77">
        <v>25206</v>
      </c>
      <c r="E57" s="77">
        <v>19574</v>
      </c>
      <c r="F57" s="77">
        <v>5632</v>
      </c>
      <c r="G57" s="80">
        <v>25206</v>
      </c>
      <c r="H57" s="6"/>
    </row>
    <row r="58" spans="1:8" ht="12.75">
      <c r="A58" s="40" t="s">
        <v>130</v>
      </c>
      <c r="B58" s="83">
        <v>148213</v>
      </c>
      <c r="C58" s="83">
        <v>22527</v>
      </c>
      <c r="D58" s="83">
        <v>170740</v>
      </c>
      <c r="E58" s="83">
        <v>148213</v>
      </c>
      <c r="F58" s="83">
        <v>22527</v>
      </c>
      <c r="G58" s="112">
        <v>170740</v>
      </c>
      <c r="H58" s="6"/>
    </row>
    <row r="59" spans="1:8" ht="12.75">
      <c r="A59" s="40"/>
      <c r="B59" s="83"/>
      <c r="C59" s="83"/>
      <c r="D59" s="84"/>
      <c r="E59" s="84"/>
      <c r="F59" s="85"/>
      <c r="G59" s="86"/>
      <c r="H59" s="6"/>
    </row>
    <row r="60" spans="1:8" ht="12.75">
      <c r="A60" s="39" t="s">
        <v>61</v>
      </c>
      <c r="B60" s="111">
        <v>65690</v>
      </c>
      <c r="C60" s="111">
        <v>343</v>
      </c>
      <c r="D60" s="77">
        <v>66033</v>
      </c>
      <c r="E60" s="77">
        <v>65695</v>
      </c>
      <c r="F60" s="77">
        <v>343</v>
      </c>
      <c r="G60" s="80">
        <v>66038</v>
      </c>
      <c r="H60" s="6"/>
    </row>
    <row r="61" spans="1:8" ht="12.75">
      <c r="A61" s="39" t="s">
        <v>62</v>
      </c>
      <c r="B61" s="111">
        <v>96459</v>
      </c>
      <c r="C61" s="111" t="s">
        <v>137</v>
      </c>
      <c r="D61" s="77">
        <v>96459</v>
      </c>
      <c r="E61" s="77">
        <v>96459</v>
      </c>
      <c r="F61" s="77" t="s">
        <v>137</v>
      </c>
      <c r="G61" s="80">
        <v>96459</v>
      </c>
      <c r="H61" s="6"/>
    </row>
    <row r="62" spans="1:8" ht="12.75">
      <c r="A62" s="39" t="s">
        <v>63</v>
      </c>
      <c r="B62" s="111">
        <v>215794</v>
      </c>
      <c r="C62" s="111">
        <v>1500</v>
      </c>
      <c r="D62" s="77">
        <v>217294</v>
      </c>
      <c r="E62" s="77">
        <v>215794</v>
      </c>
      <c r="F62" s="77">
        <v>1500</v>
      </c>
      <c r="G62" s="80">
        <v>217294</v>
      </c>
      <c r="H62" s="6"/>
    </row>
    <row r="63" spans="1:8" ht="12.75">
      <c r="A63" s="40" t="s">
        <v>131</v>
      </c>
      <c r="B63" s="83">
        <v>377943</v>
      </c>
      <c r="C63" s="83">
        <v>1843</v>
      </c>
      <c r="D63" s="83">
        <v>379786</v>
      </c>
      <c r="E63" s="83">
        <v>377948</v>
      </c>
      <c r="F63" s="83">
        <v>1843</v>
      </c>
      <c r="G63" s="112">
        <v>379791</v>
      </c>
      <c r="H63" s="6"/>
    </row>
    <row r="64" spans="1:8" ht="12.75">
      <c r="A64" s="40"/>
      <c r="B64" s="83"/>
      <c r="C64" s="83"/>
      <c r="D64" s="83"/>
      <c r="E64" s="84"/>
      <c r="F64" s="85"/>
      <c r="G64" s="86"/>
      <c r="H64" s="6"/>
    </row>
    <row r="65" spans="1:8" ht="12.75">
      <c r="A65" s="40" t="s">
        <v>132</v>
      </c>
      <c r="B65" s="113">
        <v>73598</v>
      </c>
      <c r="C65" s="113" t="s">
        <v>137</v>
      </c>
      <c r="D65" s="83">
        <v>73598</v>
      </c>
      <c r="E65" s="83">
        <v>73598</v>
      </c>
      <c r="F65" s="83" t="s">
        <v>137</v>
      </c>
      <c r="G65" s="86">
        <v>73598</v>
      </c>
      <c r="H65" s="6"/>
    </row>
    <row r="66" spans="1:8" ht="12.75">
      <c r="A66" s="40"/>
      <c r="B66" s="83"/>
      <c r="C66" s="83"/>
      <c r="D66" s="83"/>
      <c r="E66" s="84"/>
      <c r="F66" s="85"/>
      <c r="G66" s="86"/>
      <c r="H66" s="6"/>
    </row>
    <row r="67" spans="1:8" ht="12.75">
      <c r="A67" s="39" t="s">
        <v>64</v>
      </c>
      <c r="B67" s="111">
        <v>193550</v>
      </c>
      <c r="C67" s="111">
        <v>2150</v>
      </c>
      <c r="D67" s="77">
        <v>195700</v>
      </c>
      <c r="E67" s="77">
        <v>193550</v>
      </c>
      <c r="F67" s="77">
        <v>2150</v>
      </c>
      <c r="G67" s="80">
        <v>195700</v>
      </c>
      <c r="H67" s="6"/>
    </row>
    <row r="68" spans="1:8" ht="12.75">
      <c r="A68" s="39" t="s">
        <v>65</v>
      </c>
      <c r="B68" s="111">
        <v>156350</v>
      </c>
      <c r="C68" s="111">
        <v>10250</v>
      </c>
      <c r="D68" s="77">
        <v>166600</v>
      </c>
      <c r="E68" s="77">
        <v>156350</v>
      </c>
      <c r="F68" s="77">
        <v>10250</v>
      </c>
      <c r="G68" s="80">
        <v>166600</v>
      </c>
      <c r="H68" s="6"/>
    </row>
    <row r="69" spans="1:8" ht="12.75">
      <c r="A69" s="40" t="s">
        <v>133</v>
      </c>
      <c r="B69" s="83">
        <v>349900</v>
      </c>
      <c r="C69" s="83">
        <v>12400</v>
      </c>
      <c r="D69" s="83">
        <v>362300</v>
      </c>
      <c r="E69" s="83">
        <v>349900</v>
      </c>
      <c r="F69" s="83">
        <v>12400</v>
      </c>
      <c r="G69" s="112">
        <v>362300</v>
      </c>
      <c r="H69" s="6"/>
    </row>
    <row r="70" spans="1:8" ht="12.75">
      <c r="A70" s="40"/>
      <c r="B70" s="83"/>
      <c r="C70" s="83"/>
      <c r="D70" s="83"/>
      <c r="E70" s="84"/>
      <c r="F70" s="85"/>
      <c r="G70" s="86"/>
      <c r="H70" s="6"/>
    </row>
    <row r="71" spans="1:8" ht="12.75">
      <c r="A71" s="39" t="s">
        <v>66</v>
      </c>
      <c r="B71" s="111">
        <v>120827</v>
      </c>
      <c r="C71" s="111">
        <v>1269</v>
      </c>
      <c r="D71" s="77">
        <v>122096</v>
      </c>
      <c r="E71" s="77">
        <v>120827</v>
      </c>
      <c r="F71" s="77">
        <v>1269</v>
      </c>
      <c r="G71" s="80">
        <v>122096</v>
      </c>
      <c r="H71" s="6"/>
    </row>
    <row r="72" spans="1:8" ht="12.75">
      <c r="A72" s="39" t="s">
        <v>67</v>
      </c>
      <c r="B72" s="111">
        <v>12815</v>
      </c>
      <c r="C72" s="111">
        <v>15080</v>
      </c>
      <c r="D72" s="77">
        <v>27895</v>
      </c>
      <c r="E72" s="77">
        <v>12815</v>
      </c>
      <c r="F72" s="77">
        <v>15080</v>
      </c>
      <c r="G72" s="80">
        <v>27895</v>
      </c>
      <c r="H72" s="6"/>
    </row>
    <row r="73" spans="1:8" ht="12.75">
      <c r="A73" s="39" t="s">
        <v>68</v>
      </c>
      <c r="B73" s="111">
        <v>45800</v>
      </c>
      <c r="C73" s="111" t="s">
        <v>137</v>
      </c>
      <c r="D73" s="77">
        <v>45800</v>
      </c>
      <c r="E73" s="77">
        <v>45800</v>
      </c>
      <c r="F73" s="77" t="s">
        <v>137</v>
      </c>
      <c r="G73" s="80">
        <v>45800</v>
      </c>
      <c r="H73" s="6"/>
    </row>
    <row r="74" spans="1:8" ht="12.75">
      <c r="A74" s="39" t="s">
        <v>69</v>
      </c>
      <c r="B74" s="111">
        <v>43466</v>
      </c>
      <c r="C74" s="111">
        <v>1534</v>
      </c>
      <c r="D74" s="77">
        <v>45000</v>
      </c>
      <c r="E74" s="77">
        <v>43466</v>
      </c>
      <c r="F74" s="77">
        <v>1534</v>
      </c>
      <c r="G74" s="80">
        <v>45000</v>
      </c>
      <c r="H74" s="6"/>
    </row>
    <row r="75" spans="1:8" ht="12.75">
      <c r="A75" s="39" t="s">
        <v>70</v>
      </c>
      <c r="B75" s="111">
        <v>66156</v>
      </c>
      <c r="C75" s="111">
        <v>4142</v>
      </c>
      <c r="D75" s="77">
        <v>70298</v>
      </c>
      <c r="E75" s="77">
        <v>66156</v>
      </c>
      <c r="F75" s="77">
        <v>4142</v>
      </c>
      <c r="G75" s="80">
        <v>70298</v>
      </c>
      <c r="H75" s="6"/>
    </row>
    <row r="76" spans="1:8" ht="12.75">
      <c r="A76" s="39" t="s">
        <v>71</v>
      </c>
      <c r="B76" s="111">
        <v>26330</v>
      </c>
      <c r="C76" s="111">
        <v>6550</v>
      </c>
      <c r="D76" s="77">
        <v>32880</v>
      </c>
      <c r="E76" s="77">
        <v>26330</v>
      </c>
      <c r="F76" s="77">
        <v>6550</v>
      </c>
      <c r="G76" s="80">
        <v>32880</v>
      </c>
      <c r="H76" s="6"/>
    </row>
    <row r="77" spans="1:8" ht="12.75">
      <c r="A77" s="39" t="s">
        <v>72</v>
      </c>
      <c r="B77" s="111">
        <v>71145</v>
      </c>
      <c r="C77" s="111" t="s">
        <v>137</v>
      </c>
      <c r="D77" s="77">
        <v>71145</v>
      </c>
      <c r="E77" s="77">
        <v>71145</v>
      </c>
      <c r="F77" s="77" t="s">
        <v>137</v>
      </c>
      <c r="G77" s="80">
        <v>71145</v>
      </c>
      <c r="H77" s="6"/>
    </row>
    <row r="78" spans="1:8" ht="12.75">
      <c r="A78" s="39" t="s">
        <v>73</v>
      </c>
      <c r="B78" s="111">
        <v>79515</v>
      </c>
      <c r="C78" s="111">
        <v>4185</v>
      </c>
      <c r="D78" s="77">
        <v>83700</v>
      </c>
      <c r="E78" s="77">
        <v>79515</v>
      </c>
      <c r="F78" s="77">
        <v>4185</v>
      </c>
      <c r="G78" s="80">
        <v>83700</v>
      </c>
      <c r="H78" s="6"/>
    </row>
    <row r="79" spans="1:8" ht="12.75">
      <c r="A79" s="40" t="s">
        <v>134</v>
      </c>
      <c r="B79" s="83">
        <v>466054</v>
      </c>
      <c r="C79" s="83">
        <v>32760</v>
      </c>
      <c r="D79" s="83">
        <v>498814</v>
      </c>
      <c r="E79" s="83">
        <v>466054</v>
      </c>
      <c r="F79" s="83">
        <v>32760</v>
      </c>
      <c r="G79" s="112">
        <v>498814</v>
      </c>
      <c r="H79" s="6"/>
    </row>
    <row r="80" spans="1:8" ht="12.75">
      <c r="A80" s="40"/>
      <c r="B80" s="83"/>
      <c r="C80" s="84"/>
      <c r="D80" s="83"/>
      <c r="E80" s="84"/>
      <c r="F80" s="85"/>
      <c r="G80" s="86"/>
      <c r="H80" s="6"/>
    </row>
    <row r="81" spans="1:8" ht="12.75">
      <c r="A81" s="39" t="s">
        <v>74</v>
      </c>
      <c r="B81" s="111">
        <v>7107</v>
      </c>
      <c r="C81" s="111" t="s">
        <v>137</v>
      </c>
      <c r="D81" s="77">
        <v>7107</v>
      </c>
      <c r="E81" s="77">
        <v>7107</v>
      </c>
      <c r="F81" s="77" t="s">
        <v>137</v>
      </c>
      <c r="G81" s="80">
        <v>7107</v>
      </c>
      <c r="H81" s="6"/>
    </row>
    <row r="82" spans="1:8" ht="12.75" customHeight="1">
      <c r="A82" s="39" t="s">
        <v>75</v>
      </c>
      <c r="B82" s="111">
        <v>18360</v>
      </c>
      <c r="C82" s="111" t="s">
        <v>137</v>
      </c>
      <c r="D82" s="77">
        <v>18360</v>
      </c>
      <c r="E82" s="77">
        <v>18360</v>
      </c>
      <c r="F82" s="77" t="s">
        <v>137</v>
      </c>
      <c r="G82" s="80">
        <v>18360</v>
      </c>
      <c r="H82" s="6"/>
    </row>
    <row r="83" spans="1:8" ht="12.75">
      <c r="A83" s="40" t="s">
        <v>135</v>
      </c>
      <c r="B83" s="83">
        <v>25467</v>
      </c>
      <c r="C83" s="83" t="s">
        <v>137</v>
      </c>
      <c r="D83" s="83">
        <v>25467</v>
      </c>
      <c r="E83" s="83">
        <v>25467</v>
      </c>
      <c r="F83" s="83" t="s">
        <v>137</v>
      </c>
      <c r="G83" s="112">
        <v>25467</v>
      </c>
      <c r="H83" s="6"/>
    </row>
    <row r="84" spans="1:8" ht="12.75">
      <c r="A84" s="40"/>
      <c r="B84" s="87"/>
      <c r="C84" s="84"/>
      <c r="D84" s="83"/>
      <c r="E84" s="84"/>
      <c r="F84" s="85"/>
      <c r="G84" s="86"/>
      <c r="H84" s="6"/>
    </row>
    <row r="85" spans="1:8" ht="13.5" thickBot="1">
      <c r="A85" s="41" t="s">
        <v>76</v>
      </c>
      <c r="B85" s="91">
        <v>2142622</v>
      </c>
      <c r="C85" s="91">
        <v>170832</v>
      </c>
      <c r="D85" s="91">
        <v>2313454</v>
      </c>
      <c r="E85" s="91">
        <v>2142627</v>
      </c>
      <c r="F85" s="91">
        <v>170832</v>
      </c>
      <c r="G85" s="94">
        <v>2313459</v>
      </c>
      <c r="H85" s="6"/>
    </row>
    <row r="86" ht="12.75">
      <c r="G86" s="103"/>
    </row>
    <row r="87" ht="12.75"/>
  </sheetData>
  <mergeCells count="10">
    <mergeCell ref="B5:D5"/>
    <mergeCell ref="A1:G1"/>
    <mergeCell ref="A3:G3"/>
    <mergeCell ref="E5:G5"/>
    <mergeCell ref="F6:F7"/>
    <mergeCell ref="G6:G7"/>
    <mergeCell ref="B6:B7"/>
    <mergeCell ref="C6:C7"/>
    <mergeCell ref="D6:D7"/>
    <mergeCell ref="E6:E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63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20"/>
  <dimension ref="A1:K86"/>
  <sheetViews>
    <sheetView showGridLines="0" zoomScale="75" zoomScaleNormal="75" workbookViewId="0" topLeftCell="A1">
      <selection activeCell="J12" sqref="J12"/>
    </sheetView>
  </sheetViews>
  <sheetFormatPr defaultColWidth="11.421875" defaultRowHeight="12.75"/>
  <cols>
    <col min="1" max="1" width="30.7109375" style="68" customWidth="1"/>
    <col min="2" max="7" width="15.8515625" style="68" customWidth="1"/>
    <col min="8" max="16384" width="11.421875" style="68" customWidth="1"/>
  </cols>
  <sheetData>
    <row r="1" spans="1:7" s="67" customFormat="1" ht="18">
      <c r="A1" s="136" t="s">
        <v>0</v>
      </c>
      <c r="B1" s="136"/>
      <c r="C1" s="136"/>
      <c r="D1" s="136"/>
      <c r="E1" s="136"/>
      <c r="F1" s="136"/>
      <c r="G1" s="136"/>
    </row>
    <row r="2" ht="12.75">
      <c r="A2" s="150" t="s">
        <v>143</v>
      </c>
    </row>
    <row r="3" spans="1:11" ht="15">
      <c r="A3" s="137" t="s">
        <v>118</v>
      </c>
      <c r="B3" s="137"/>
      <c r="C3" s="137"/>
      <c r="D3" s="137"/>
      <c r="E3" s="137"/>
      <c r="F3" s="137"/>
      <c r="G3" s="137"/>
      <c r="H3" s="69"/>
      <c r="I3" s="69"/>
      <c r="J3" s="69"/>
      <c r="K3" s="69"/>
    </row>
    <row r="4" spans="1:11" ht="15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</row>
    <row r="5" spans="1:8" ht="12.75">
      <c r="A5" s="65" t="s">
        <v>31</v>
      </c>
      <c r="B5" s="133" t="s">
        <v>9</v>
      </c>
      <c r="C5" s="134"/>
      <c r="D5" s="135"/>
      <c r="E5" s="133" t="s">
        <v>10</v>
      </c>
      <c r="F5" s="134"/>
      <c r="G5" s="134"/>
      <c r="H5" s="6"/>
    </row>
    <row r="6" spans="1:8" ht="12.75" customHeight="1">
      <c r="A6" s="34"/>
      <c r="B6" s="138" t="s">
        <v>111</v>
      </c>
      <c r="C6" s="138" t="s">
        <v>112</v>
      </c>
      <c r="D6" s="138" t="s">
        <v>8</v>
      </c>
      <c r="E6" s="138" t="s">
        <v>111</v>
      </c>
      <c r="F6" s="138" t="s">
        <v>112</v>
      </c>
      <c r="G6" s="140" t="s">
        <v>8</v>
      </c>
      <c r="H6" s="6"/>
    </row>
    <row r="7" spans="1:8" ht="13.5" thickBot="1">
      <c r="A7" s="34" t="s">
        <v>32</v>
      </c>
      <c r="B7" s="139"/>
      <c r="C7" s="139" t="s">
        <v>113</v>
      </c>
      <c r="D7" s="139" t="s">
        <v>114</v>
      </c>
      <c r="E7" s="139"/>
      <c r="F7" s="139"/>
      <c r="G7" s="141"/>
      <c r="H7" s="6"/>
    </row>
    <row r="8" spans="1:8" ht="12.75">
      <c r="A8" s="37" t="s">
        <v>33</v>
      </c>
      <c r="B8" s="71">
        <v>335250</v>
      </c>
      <c r="C8" s="72">
        <v>8250</v>
      </c>
      <c r="D8" s="72">
        <v>343500</v>
      </c>
      <c r="E8" s="73">
        <v>15645</v>
      </c>
      <c r="F8" s="74">
        <v>495</v>
      </c>
      <c r="G8" s="75">
        <v>16140</v>
      </c>
      <c r="H8" s="6"/>
    </row>
    <row r="9" spans="1:8" ht="12.75">
      <c r="A9" s="39" t="s">
        <v>34</v>
      </c>
      <c r="B9" s="76">
        <v>419112</v>
      </c>
      <c r="C9" s="77">
        <v>14448</v>
      </c>
      <c r="D9" s="77">
        <v>433560</v>
      </c>
      <c r="E9" s="78">
        <v>31433.4</v>
      </c>
      <c r="F9" s="79">
        <v>1806</v>
      </c>
      <c r="G9" s="80">
        <v>33239.4</v>
      </c>
      <c r="H9" s="6"/>
    </row>
    <row r="10" spans="1:8" ht="12.75">
      <c r="A10" s="39" t="s">
        <v>35</v>
      </c>
      <c r="B10" s="76">
        <v>749720</v>
      </c>
      <c r="C10" s="78">
        <v>2700</v>
      </c>
      <c r="D10" s="77">
        <v>752420</v>
      </c>
      <c r="E10" s="81">
        <v>37486</v>
      </c>
      <c r="F10" s="82">
        <v>135</v>
      </c>
      <c r="G10" s="80">
        <v>37621</v>
      </c>
      <c r="H10" s="6"/>
    </row>
    <row r="11" spans="1:8" ht="12.75">
      <c r="A11" s="39" t="s">
        <v>36</v>
      </c>
      <c r="B11" s="76">
        <v>252000</v>
      </c>
      <c r="C11" s="77">
        <v>2612</v>
      </c>
      <c r="D11" s="77">
        <v>254612</v>
      </c>
      <c r="E11" s="81">
        <v>12000</v>
      </c>
      <c r="F11" s="82">
        <v>228.55</v>
      </c>
      <c r="G11" s="80">
        <v>12228.55</v>
      </c>
      <c r="H11" s="6"/>
    </row>
    <row r="12" spans="1:8" ht="12.75">
      <c r="A12" s="40" t="str">
        <f>UPPER(" Galicia")</f>
        <v> GALICIA</v>
      </c>
      <c r="B12" s="83">
        <v>1756082</v>
      </c>
      <c r="C12" s="83">
        <v>28010</v>
      </c>
      <c r="D12" s="83">
        <v>1784092</v>
      </c>
      <c r="E12" s="84">
        <v>96564.4</v>
      </c>
      <c r="F12" s="85">
        <v>2664.55</v>
      </c>
      <c r="G12" s="86">
        <v>99228.95</v>
      </c>
      <c r="H12" s="6"/>
    </row>
    <row r="13" spans="1:8" ht="12.75">
      <c r="A13" s="40"/>
      <c r="B13" s="83"/>
      <c r="C13" s="84"/>
      <c r="D13" s="83"/>
      <c r="E13" s="84"/>
      <c r="F13" s="85"/>
      <c r="G13" s="86"/>
      <c r="H13" s="6"/>
    </row>
    <row r="14" spans="1:8" ht="12.75">
      <c r="A14" s="40" t="str">
        <f>UPPER(" P. de Asturias")</f>
        <v> P. DE ASTURIAS</v>
      </c>
      <c r="B14" s="87">
        <v>561000</v>
      </c>
      <c r="C14" s="88">
        <v>7875</v>
      </c>
      <c r="D14" s="83">
        <v>568875</v>
      </c>
      <c r="E14" s="88">
        <v>26400</v>
      </c>
      <c r="F14" s="89">
        <v>1750</v>
      </c>
      <c r="G14" s="86">
        <v>28150</v>
      </c>
      <c r="H14" s="6"/>
    </row>
    <row r="15" spans="1:8" ht="12.75">
      <c r="A15" s="40"/>
      <c r="B15" s="87"/>
      <c r="C15" s="88"/>
      <c r="D15" s="83"/>
      <c r="E15" s="88"/>
      <c r="F15" s="89"/>
      <c r="G15" s="86"/>
      <c r="H15" s="6"/>
    </row>
    <row r="16" spans="1:8" ht="12.75">
      <c r="A16" s="40" t="str">
        <f>UPPER(" Cantabria")</f>
        <v> CANTABRIA</v>
      </c>
      <c r="B16" s="87">
        <v>131602</v>
      </c>
      <c r="C16" s="88">
        <v>103153</v>
      </c>
      <c r="D16" s="83">
        <v>234755</v>
      </c>
      <c r="E16" s="84">
        <v>3877</v>
      </c>
      <c r="F16" s="85">
        <v>3628</v>
      </c>
      <c r="G16" s="86">
        <v>7505</v>
      </c>
      <c r="H16" s="6"/>
    </row>
    <row r="17" spans="1:8" ht="12.75">
      <c r="A17" s="40"/>
      <c r="B17" s="87"/>
      <c r="C17" s="88"/>
      <c r="D17" s="83"/>
      <c r="E17" s="84"/>
      <c r="F17" s="85"/>
      <c r="G17" s="86"/>
      <c r="H17" s="6"/>
    </row>
    <row r="18" spans="1:8" ht="12.75">
      <c r="A18" s="39" t="s">
        <v>37</v>
      </c>
      <c r="B18" s="76">
        <v>142500</v>
      </c>
      <c r="C18" s="77" t="s">
        <v>117</v>
      </c>
      <c r="D18" s="77">
        <v>142500</v>
      </c>
      <c r="E18" s="78">
        <v>2850</v>
      </c>
      <c r="F18" s="82" t="s">
        <v>117</v>
      </c>
      <c r="G18" s="80">
        <v>2850</v>
      </c>
      <c r="H18" s="6"/>
    </row>
    <row r="19" spans="1:8" ht="12.75">
      <c r="A19" s="39" t="s">
        <v>38</v>
      </c>
      <c r="B19" s="76">
        <v>77000</v>
      </c>
      <c r="C19" s="81" t="s">
        <v>117</v>
      </c>
      <c r="D19" s="77">
        <v>77000</v>
      </c>
      <c r="E19" s="78">
        <v>2310</v>
      </c>
      <c r="F19" s="82" t="s">
        <v>117</v>
      </c>
      <c r="G19" s="80">
        <v>2310</v>
      </c>
      <c r="H19" s="6"/>
    </row>
    <row r="20" spans="1:8" ht="12.75">
      <c r="A20" s="39" t="s">
        <v>39</v>
      </c>
      <c r="B20" s="76">
        <v>115000</v>
      </c>
      <c r="C20" s="81" t="s">
        <v>117</v>
      </c>
      <c r="D20" s="77">
        <v>115000</v>
      </c>
      <c r="E20" s="78">
        <v>3000</v>
      </c>
      <c r="F20" s="82" t="s">
        <v>117</v>
      </c>
      <c r="G20" s="80">
        <v>3000</v>
      </c>
      <c r="H20" s="6"/>
    </row>
    <row r="21" spans="1:8" ht="12.75">
      <c r="A21" s="40" t="str">
        <f>UPPER(" País Vasco")</f>
        <v> PAÍS VASCO</v>
      </c>
      <c r="B21" s="87">
        <v>334500</v>
      </c>
      <c r="C21" s="83" t="s">
        <v>117</v>
      </c>
      <c r="D21" s="83">
        <v>334500</v>
      </c>
      <c r="E21" s="88">
        <v>8160</v>
      </c>
      <c r="F21" s="85" t="s">
        <v>117</v>
      </c>
      <c r="G21" s="86">
        <v>8160</v>
      </c>
      <c r="H21" s="6"/>
    </row>
    <row r="22" spans="1:8" ht="12.75">
      <c r="A22" s="40"/>
      <c r="B22" s="87"/>
      <c r="C22" s="83"/>
      <c r="D22" s="83"/>
      <c r="E22" s="88"/>
      <c r="F22" s="85"/>
      <c r="G22" s="86"/>
      <c r="H22" s="6"/>
    </row>
    <row r="23" spans="1:8" ht="12.75">
      <c r="A23" s="40" t="str">
        <f>UPPER(" Navarra")</f>
        <v> NAVARRA</v>
      </c>
      <c r="B23" s="87">
        <v>115311.1</v>
      </c>
      <c r="C23" s="83">
        <v>10926.9</v>
      </c>
      <c r="D23" s="83">
        <v>126238</v>
      </c>
      <c r="E23" s="88">
        <v>1798.43</v>
      </c>
      <c r="F23" s="89">
        <v>446.31</v>
      </c>
      <c r="G23" s="86">
        <v>2244.74</v>
      </c>
      <c r="H23" s="6"/>
    </row>
    <row r="24" spans="1:8" ht="12.75">
      <c r="A24" s="40"/>
      <c r="B24" s="87"/>
      <c r="C24" s="83"/>
      <c r="D24" s="83"/>
      <c r="E24" s="88"/>
      <c r="F24" s="89"/>
      <c r="G24" s="86"/>
      <c r="H24" s="6"/>
    </row>
    <row r="25" spans="1:8" ht="12.75">
      <c r="A25" s="40" t="str">
        <f>UPPER(" La Rioja")</f>
        <v> LA RIOJA</v>
      </c>
      <c r="B25" s="83">
        <v>148837.5</v>
      </c>
      <c r="C25" s="83">
        <v>81735.2</v>
      </c>
      <c r="D25" s="83">
        <v>230572.7</v>
      </c>
      <c r="E25" s="84">
        <v>6378.75</v>
      </c>
      <c r="F25" s="85">
        <v>3619.085</v>
      </c>
      <c r="G25" s="86">
        <v>9997.835000000001</v>
      </c>
      <c r="H25" s="6"/>
    </row>
    <row r="26" spans="1:8" ht="12.75">
      <c r="A26" s="40"/>
      <c r="B26" s="83"/>
      <c r="C26" s="83"/>
      <c r="D26" s="84"/>
      <c r="E26" s="84"/>
      <c r="F26" s="85"/>
      <c r="G26" s="86"/>
      <c r="H26" s="6"/>
    </row>
    <row r="27" spans="1:8" ht="12.75">
      <c r="A27" s="39" t="s">
        <v>40</v>
      </c>
      <c r="B27" s="87">
        <v>300872</v>
      </c>
      <c r="C27" s="77">
        <v>7728</v>
      </c>
      <c r="D27" s="78">
        <v>308600</v>
      </c>
      <c r="E27" s="81">
        <v>9573.2</v>
      </c>
      <c r="F27" s="82">
        <v>450.8</v>
      </c>
      <c r="G27" s="80">
        <v>10024</v>
      </c>
      <c r="H27" s="6"/>
    </row>
    <row r="28" spans="1:8" ht="12.75">
      <c r="A28" s="39" t="s">
        <v>41</v>
      </c>
      <c r="B28" s="77">
        <v>294615.1</v>
      </c>
      <c r="C28" s="77">
        <v>16176</v>
      </c>
      <c r="D28" s="77">
        <v>310791.1</v>
      </c>
      <c r="E28" s="81">
        <v>10664.8</v>
      </c>
      <c r="F28" s="82">
        <v>1078.4</v>
      </c>
      <c r="G28" s="80">
        <v>11743.2</v>
      </c>
      <c r="H28" s="6"/>
    </row>
    <row r="29" spans="1:8" ht="12.75">
      <c r="A29" s="39" t="s">
        <v>42</v>
      </c>
      <c r="B29" s="76">
        <v>407579.2</v>
      </c>
      <c r="C29" s="77">
        <v>13026</v>
      </c>
      <c r="D29" s="78">
        <v>420605.2</v>
      </c>
      <c r="E29" s="81">
        <v>15648.13</v>
      </c>
      <c r="F29" s="82">
        <v>933.53</v>
      </c>
      <c r="G29" s="80">
        <v>16581.66</v>
      </c>
      <c r="H29" s="6"/>
    </row>
    <row r="30" spans="1:8" ht="12.75">
      <c r="A30" s="40" t="str">
        <f>UPPER(" Aragón")</f>
        <v> ARAGÓN</v>
      </c>
      <c r="B30" s="83">
        <v>1003066.3</v>
      </c>
      <c r="C30" s="83">
        <v>36930</v>
      </c>
      <c r="D30" s="83">
        <v>1039996.3</v>
      </c>
      <c r="E30" s="84">
        <v>35886.13</v>
      </c>
      <c r="F30" s="85">
        <v>2462.73</v>
      </c>
      <c r="G30" s="86">
        <v>38348.86</v>
      </c>
      <c r="H30" s="6"/>
    </row>
    <row r="31" spans="1:8" ht="12.75">
      <c r="A31" s="40"/>
      <c r="B31" s="83"/>
      <c r="C31" s="83"/>
      <c r="D31" s="83"/>
      <c r="E31" s="84"/>
      <c r="F31" s="85"/>
      <c r="G31" s="86"/>
      <c r="H31" s="6"/>
    </row>
    <row r="32" spans="1:8" ht="12.75">
      <c r="A32" s="39" t="s">
        <v>43</v>
      </c>
      <c r="B32" s="76">
        <v>237906</v>
      </c>
      <c r="C32" s="77">
        <v>9289.28</v>
      </c>
      <c r="D32" s="77">
        <v>247195.28</v>
      </c>
      <c r="E32" s="81">
        <v>14274.36</v>
      </c>
      <c r="F32" s="82">
        <v>1628.64</v>
      </c>
      <c r="G32" s="80">
        <v>15903</v>
      </c>
      <c r="H32" s="6"/>
    </row>
    <row r="33" spans="1:8" ht="12.75">
      <c r="A33" s="39" t="s">
        <v>44</v>
      </c>
      <c r="B33" s="76">
        <v>390000</v>
      </c>
      <c r="C33" s="77">
        <v>24650</v>
      </c>
      <c r="D33" s="78">
        <v>414650</v>
      </c>
      <c r="E33" s="78">
        <v>19500</v>
      </c>
      <c r="F33" s="79">
        <v>3484</v>
      </c>
      <c r="G33" s="80">
        <v>22984</v>
      </c>
      <c r="H33" s="6"/>
    </row>
    <row r="34" spans="1:8" ht="12.75">
      <c r="A34" s="39" t="s">
        <v>45</v>
      </c>
      <c r="B34" s="76">
        <v>783608</v>
      </c>
      <c r="C34" s="77">
        <v>45792</v>
      </c>
      <c r="D34" s="78">
        <v>829400</v>
      </c>
      <c r="E34" s="81">
        <v>33583.2</v>
      </c>
      <c r="F34" s="82">
        <v>4579.2</v>
      </c>
      <c r="G34" s="80">
        <v>38162.4</v>
      </c>
      <c r="H34" s="6"/>
    </row>
    <row r="35" spans="1:8" ht="12.75">
      <c r="A35" s="39" t="s">
        <v>46</v>
      </c>
      <c r="B35" s="76">
        <v>311124</v>
      </c>
      <c r="C35" s="77">
        <v>55715</v>
      </c>
      <c r="D35" s="77">
        <v>366839</v>
      </c>
      <c r="E35" s="81">
        <v>21213</v>
      </c>
      <c r="F35" s="82">
        <v>5065</v>
      </c>
      <c r="G35" s="80">
        <v>26278</v>
      </c>
      <c r="H35" s="6"/>
    </row>
    <row r="36" spans="1:8" ht="12.75">
      <c r="A36" s="40" t="str">
        <f>UPPER(" Cataluña")</f>
        <v> CATALUÑA</v>
      </c>
      <c r="B36" s="87">
        <v>1722638</v>
      </c>
      <c r="C36" s="83">
        <v>135446.28</v>
      </c>
      <c r="D36" s="83">
        <v>1858084.28</v>
      </c>
      <c r="E36" s="84">
        <v>88570.56</v>
      </c>
      <c r="F36" s="85">
        <v>14756.84</v>
      </c>
      <c r="G36" s="86">
        <v>103327.4</v>
      </c>
      <c r="H36" s="6"/>
    </row>
    <row r="37" spans="1:8" ht="12.75">
      <c r="A37" s="40"/>
      <c r="B37" s="87"/>
      <c r="C37" s="83"/>
      <c r="D37" s="84"/>
      <c r="E37" s="84"/>
      <c r="F37" s="85"/>
      <c r="G37" s="86"/>
      <c r="H37" s="6"/>
    </row>
    <row r="38" spans="1:8" ht="12.75">
      <c r="A38" s="40" t="str">
        <f>UPPER(" Baleares")</f>
        <v> BALEARES</v>
      </c>
      <c r="B38" s="87">
        <v>15940</v>
      </c>
      <c r="C38" s="83">
        <v>99018.95</v>
      </c>
      <c r="D38" s="88">
        <v>114958.95</v>
      </c>
      <c r="E38" s="88">
        <v>478.2</v>
      </c>
      <c r="F38" s="89">
        <v>3040.5</v>
      </c>
      <c r="G38" s="86">
        <v>3518.7</v>
      </c>
      <c r="H38" s="6"/>
    </row>
    <row r="39" spans="1:8" ht="12.75">
      <c r="A39" s="40"/>
      <c r="B39" s="87"/>
      <c r="C39" s="83"/>
      <c r="D39" s="88"/>
      <c r="E39" s="88"/>
      <c r="F39" s="89"/>
      <c r="G39" s="86"/>
      <c r="H39" s="6"/>
    </row>
    <row r="40" spans="1:8" ht="12.75">
      <c r="A40" s="39" t="s">
        <v>47</v>
      </c>
      <c r="B40" s="77">
        <v>53000</v>
      </c>
      <c r="C40" s="77" t="s">
        <v>117</v>
      </c>
      <c r="D40" s="77">
        <v>53000</v>
      </c>
      <c r="E40" s="81">
        <v>2650</v>
      </c>
      <c r="F40" s="82" t="s">
        <v>117</v>
      </c>
      <c r="G40" s="80">
        <v>2650</v>
      </c>
      <c r="H40" s="6"/>
    </row>
    <row r="41" spans="1:8" ht="12.75">
      <c r="A41" s="39" t="s">
        <v>48</v>
      </c>
      <c r="B41" s="76">
        <v>442602</v>
      </c>
      <c r="C41" s="77">
        <v>250</v>
      </c>
      <c r="D41" s="77">
        <v>442852</v>
      </c>
      <c r="E41" s="81">
        <v>12294.5</v>
      </c>
      <c r="F41" s="82">
        <v>25</v>
      </c>
      <c r="G41" s="80">
        <v>12319.5</v>
      </c>
      <c r="H41" s="6"/>
    </row>
    <row r="42" spans="1:8" ht="12.75">
      <c r="A42" s="39" t="s">
        <v>49</v>
      </c>
      <c r="B42" s="77">
        <v>353550</v>
      </c>
      <c r="C42" s="77">
        <v>1750</v>
      </c>
      <c r="D42" s="77">
        <v>355300</v>
      </c>
      <c r="E42" s="81">
        <v>10606.5</v>
      </c>
      <c r="F42" s="82">
        <v>122.5</v>
      </c>
      <c r="G42" s="80">
        <v>10729</v>
      </c>
      <c r="H42" s="6"/>
    </row>
    <row r="43" spans="1:8" ht="12.75">
      <c r="A43" s="39" t="s">
        <v>50</v>
      </c>
      <c r="B43" s="76">
        <v>108360</v>
      </c>
      <c r="C43" s="76">
        <v>4000</v>
      </c>
      <c r="D43" s="77">
        <v>112360</v>
      </c>
      <c r="E43" s="81">
        <v>4596</v>
      </c>
      <c r="F43" s="82">
        <v>700</v>
      </c>
      <c r="G43" s="80">
        <v>5296</v>
      </c>
      <c r="H43" s="6"/>
    </row>
    <row r="44" spans="1:8" ht="12.75">
      <c r="A44" s="39" t="s">
        <v>51</v>
      </c>
      <c r="B44" s="76">
        <v>1950000</v>
      </c>
      <c r="C44" s="77">
        <v>176000</v>
      </c>
      <c r="D44" s="77">
        <v>2126000</v>
      </c>
      <c r="E44" s="81">
        <v>76050</v>
      </c>
      <c r="F44" s="82">
        <v>12480</v>
      </c>
      <c r="G44" s="80">
        <v>88530</v>
      </c>
      <c r="H44" s="6"/>
    </row>
    <row r="45" spans="1:8" ht="12.75">
      <c r="A45" s="39" t="s">
        <v>52</v>
      </c>
      <c r="B45" s="77">
        <v>141492</v>
      </c>
      <c r="C45" s="77" t="s">
        <v>117</v>
      </c>
      <c r="D45" s="77">
        <v>141492</v>
      </c>
      <c r="E45" s="81">
        <v>7074.6</v>
      </c>
      <c r="F45" s="82" t="s">
        <v>117</v>
      </c>
      <c r="G45" s="80">
        <v>7074.6</v>
      </c>
      <c r="H45" s="6"/>
    </row>
    <row r="46" spans="1:8" ht="12.75">
      <c r="A46" s="39" t="s">
        <v>53</v>
      </c>
      <c r="B46" s="77">
        <v>98750</v>
      </c>
      <c r="C46" s="77">
        <v>9420</v>
      </c>
      <c r="D46" s="77">
        <v>108170</v>
      </c>
      <c r="E46" s="81">
        <v>3948.4</v>
      </c>
      <c r="F46" s="82">
        <v>942</v>
      </c>
      <c r="G46" s="80">
        <v>4890.4</v>
      </c>
      <c r="H46" s="6"/>
    </row>
    <row r="47" spans="1:8" ht="12.75">
      <c r="A47" s="39" t="s">
        <v>54</v>
      </c>
      <c r="B47" s="76">
        <v>57000</v>
      </c>
      <c r="C47" s="77" t="s">
        <v>117</v>
      </c>
      <c r="D47" s="77">
        <v>57000</v>
      </c>
      <c r="E47" s="81">
        <v>3800</v>
      </c>
      <c r="F47" s="82" t="s">
        <v>117</v>
      </c>
      <c r="G47" s="80">
        <v>3800</v>
      </c>
      <c r="H47" s="6"/>
    </row>
    <row r="48" spans="1:8" ht="12.75">
      <c r="A48" s="39" t="s">
        <v>55</v>
      </c>
      <c r="B48" s="76">
        <v>283296</v>
      </c>
      <c r="C48" s="77" t="s">
        <v>117</v>
      </c>
      <c r="D48" s="77">
        <v>283296</v>
      </c>
      <c r="E48" s="81">
        <v>11804</v>
      </c>
      <c r="F48" s="82" t="s">
        <v>117</v>
      </c>
      <c r="G48" s="80">
        <v>11804</v>
      </c>
      <c r="H48" s="6"/>
    </row>
    <row r="49" spans="1:8" ht="12.75">
      <c r="A49" s="40" t="str">
        <f>UPPER(" Castilla y León")</f>
        <v> CASTILLA Y LEÓN</v>
      </c>
      <c r="B49" s="83">
        <v>3488050</v>
      </c>
      <c r="C49" s="83">
        <v>191420</v>
      </c>
      <c r="D49" s="83">
        <v>3679470</v>
      </c>
      <c r="E49" s="84">
        <v>132824</v>
      </c>
      <c r="F49" s="85">
        <v>14269.5</v>
      </c>
      <c r="G49" s="86">
        <v>147093.5</v>
      </c>
      <c r="H49" s="6"/>
    </row>
    <row r="50" spans="1:8" ht="12.75">
      <c r="A50" s="40"/>
      <c r="B50" s="83"/>
      <c r="C50" s="83"/>
      <c r="D50" s="83"/>
      <c r="E50" s="84"/>
      <c r="F50" s="85"/>
      <c r="G50" s="86"/>
      <c r="H50" s="6"/>
    </row>
    <row r="51" spans="1:8" ht="12.75">
      <c r="A51" s="40" t="str">
        <f>UPPER(" Madrid")</f>
        <v> MADRID</v>
      </c>
      <c r="B51" s="83">
        <v>136280</v>
      </c>
      <c r="C51" s="83">
        <v>56040</v>
      </c>
      <c r="D51" s="83">
        <v>192320</v>
      </c>
      <c r="E51" s="88">
        <v>4769.8</v>
      </c>
      <c r="F51" s="89">
        <v>4670</v>
      </c>
      <c r="G51" s="86">
        <v>9439.8</v>
      </c>
      <c r="H51" s="6"/>
    </row>
    <row r="52" spans="1:8" ht="12.75">
      <c r="A52" s="40"/>
      <c r="B52" s="83"/>
      <c r="C52" s="83"/>
      <c r="D52" s="83"/>
      <c r="E52" s="88"/>
      <c r="F52" s="89"/>
      <c r="G52" s="86"/>
      <c r="H52" s="6"/>
    </row>
    <row r="53" spans="1:8" ht="12.75">
      <c r="A53" s="39" t="s">
        <v>56</v>
      </c>
      <c r="B53" s="76">
        <v>602400</v>
      </c>
      <c r="C53" s="77">
        <v>10850</v>
      </c>
      <c r="D53" s="76">
        <v>613250</v>
      </c>
      <c r="E53" s="81">
        <v>37650</v>
      </c>
      <c r="F53" s="82">
        <v>1395</v>
      </c>
      <c r="G53" s="80">
        <v>39045</v>
      </c>
      <c r="H53" s="6"/>
    </row>
    <row r="54" spans="1:8" ht="12.75">
      <c r="A54" s="39" t="s">
        <v>57</v>
      </c>
      <c r="B54" s="77">
        <v>425165</v>
      </c>
      <c r="C54" s="77">
        <v>14664</v>
      </c>
      <c r="D54" s="76">
        <v>439829</v>
      </c>
      <c r="E54" s="81">
        <v>32705</v>
      </c>
      <c r="F54" s="82">
        <v>2444</v>
      </c>
      <c r="G54" s="80">
        <v>35149</v>
      </c>
      <c r="H54" s="6"/>
    </row>
    <row r="55" spans="1:8" ht="12.75">
      <c r="A55" s="39" t="s">
        <v>58</v>
      </c>
      <c r="B55" s="77">
        <v>584190</v>
      </c>
      <c r="C55" s="77">
        <v>116550</v>
      </c>
      <c r="D55" s="78">
        <v>700740</v>
      </c>
      <c r="E55" s="81">
        <v>6772.8</v>
      </c>
      <c r="F55" s="82">
        <v>982.9</v>
      </c>
      <c r="G55" s="80">
        <v>7755.7</v>
      </c>
      <c r="H55" s="6"/>
    </row>
    <row r="56" spans="1:8" ht="12.75">
      <c r="A56" s="39" t="s">
        <v>59</v>
      </c>
      <c r="B56" s="76">
        <v>309782.8</v>
      </c>
      <c r="C56" s="77">
        <v>4300</v>
      </c>
      <c r="D56" s="76">
        <v>314082.8</v>
      </c>
      <c r="E56" s="81">
        <v>12030.4</v>
      </c>
      <c r="F56" s="82">
        <v>129</v>
      </c>
      <c r="G56" s="80">
        <v>12159.4</v>
      </c>
      <c r="H56" s="6"/>
    </row>
    <row r="57" spans="1:8" ht="12.75">
      <c r="A57" s="39" t="s">
        <v>60</v>
      </c>
      <c r="B57" s="77">
        <v>207220</v>
      </c>
      <c r="C57" s="77">
        <v>31576</v>
      </c>
      <c r="D57" s="77">
        <v>238796</v>
      </c>
      <c r="E57" s="81">
        <v>20722</v>
      </c>
      <c r="F57" s="82">
        <v>3947</v>
      </c>
      <c r="G57" s="80">
        <v>24669</v>
      </c>
      <c r="H57" s="6"/>
    </row>
    <row r="58" spans="1:8" ht="12.75">
      <c r="A58" s="40" t="str">
        <f>UPPER(" Castilla-La Mancha")</f>
        <v> CASTILLA-LA MANCHA</v>
      </c>
      <c r="B58" s="83">
        <v>2128757.8</v>
      </c>
      <c r="C58" s="83">
        <v>177940</v>
      </c>
      <c r="D58" s="83">
        <v>2306697.8</v>
      </c>
      <c r="E58" s="84">
        <v>109880.2</v>
      </c>
      <c r="F58" s="85">
        <v>8897.9</v>
      </c>
      <c r="G58" s="86">
        <v>118778.1</v>
      </c>
      <c r="H58" s="6"/>
    </row>
    <row r="59" spans="1:8" ht="12.75">
      <c r="A59" s="40"/>
      <c r="B59" s="83"/>
      <c r="C59" s="83"/>
      <c r="D59" s="84"/>
      <c r="E59" s="84"/>
      <c r="F59" s="85"/>
      <c r="G59" s="86"/>
      <c r="H59" s="6"/>
    </row>
    <row r="60" spans="1:8" ht="12.75">
      <c r="A60" s="39" t="s">
        <v>61</v>
      </c>
      <c r="B60" s="76">
        <v>1333620</v>
      </c>
      <c r="C60" s="77">
        <v>4950</v>
      </c>
      <c r="D60" s="78">
        <v>1338570</v>
      </c>
      <c r="E60" s="78">
        <v>43342.65</v>
      </c>
      <c r="F60" s="79">
        <v>292.5</v>
      </c>
      <c r="G60" s="80">
        <v>43635.15</v>
      </c>
      <c r="H60" s="6"/>
    </row>
    <row r="61" spans="1:8" ht="12.75">
      <c r="A61" s="39" t="s">
        <v>62</v>
      </c>
      <c r="B61" s="76">
        <v>1397900</v>
      </c>
      <c r="C61" s="77" t="s">
        <v>117</v>
      </c>
      <c r="D61" s="78">
        <v>1397900</v>
      </c>
      <c r="E61" s="81">
        <v>49925</v>
      </c>
      <c r="F61" s="82" t="s">
        <v>117</v>
      </c>
      <c r="G61" s="80">
        <v>49925</v>
      </c>
      <c r="H61" s="6"/>
    </row>
    <row r="62" spans="1:8" ht="12.75">
      <c r="A62" s="39" t="s">
        <v>63</v>
      </c>
      <c r="B62" s="77">
        <v>3866812</v>
      </c>
      <c r="C62" s="77">
        <v>7500</v>
      </c>
      <c r="D62" s="77">
        <v>3874312</v>
      </c>
      <c r="E62" s="81">
        <v>169016</v>
      </c>
      <c r="F62" s="82">
        <v>1500</v>
      </c>
      <c r="G62" s="80">
        <v>170516</v>
      </c>
      <c r="H62" s="6"/>
    </row>
    <row r="63" spans="1:8" ht="12.75">
      <c r="A63" s="40" t="str">
        <f>UPPER(" C. Valenciana")</f>
        <v> C. VALENCIANA</v>
      </c>
      <c r="B63" s="83">
        <v>6598332</v>
      </c>
      <c r="C63" s="83">
        <v>12450</v>
      </c>
      <c r="D63" s="83">
        <v>6610782</v>
      </c>
      <c r="E63" s="84">
        <v>262283.65</v>
      </c>
      <c r="F63" s="85">
        <v>1792.5</v>
      </c>
      <c r="G63" s="86">
        <v>264076.15</v>
      </c>
      <c r="H63" s="6"/>
    </row>
    <row r="64" spans="1:8" ht="12.75">
      <c r="A64" s="40"/>
      <c r="B64" s="83"/>
      <c r="C64" s="83"/>
      <c r="D64" s="83"/>
      <c r="E64" s="84"/>
      <c r="F64" s="85"/>
      <c r="G64" s="86"/>
      <c r="H64" s="6"/>
    </row>
    <row r="65" spans="1:8" ht="12.75">
      <c r="A65" s="40" t="str">
        <f>UPPER(" R. de Murcia")</f>
        <v> R. DE MURCIA</v>
      </c>
      <c r="B65" s="87">
        <v>1204820</v>
      </c>
      <c r="C65" s="83" t="s">
        <v>117</v>
      </c>
      <c r="D65" s="83">
        <v>1204820</v>
      </c>
      <c r="E65" s="84">
        <v>16147</v>
      </c>
      <c r="F65" s="85" t="s">
        <v>117</v>
      </c>
      <c r="G65" s="86">
        <v>16147</v>
      </c>
      <c r="H65" s="6"/>
    </row>
    <row r="66" spans="1:8" ht="12.75">
      <c r="A66" s="40"/>
      <c r="B66" s="87"/>
      <c r="C66" s="83"/>
      <c r="D66" s="83"/>
      <c r="E66" s="84"/>
      <c r="F66" s="85"/>
      <c r="G66" s="86"/>
      <c r="H66" s="6"/>
    </row>
    <row r="67" spans="1:8" ht="12.75">
      <c r="A67" s="39" t="s">
        <v>64</v>
      </c>
      <c r="B67" s="77">
        <v>3082880</v>
      </c>
      <c r="C67" s="77" t="s">
        <v>117</v>
      </c>
      <c r="D67" s="77">
        <v>3082880</v>
      </c>
      <c r="E67" s="81">
        <v>192680</v>
      </c>
      <c r="F67" s="82">
        <v>2380</v>
      </c>
      <c r="G67" s="80">
        <v>195060</v>
      </c>
      <c r="H67" s="6"/>
    </row>
    <row r="68" spans="1:8" ht="12.75">
      <c r="A68" s="39" t="s">
        <v>65</v>
      </c>
      <c r="B68" s="77">
        <v>1617640.5</v>
      </c>
      <c r="C68" s="77" t="s">
        <v>117</v>
      </c>
      <c r="D68" s="77">
        <v>1617640.5</v>
      </c>
      <c r="E68" s="81">
        <v>154061</v>
      </c>
      <c r="F68" s="82">
        <v>11595</v>
      </c>
      <c r="G68" s="80">
        <v>165656</v>
      </c>
      <c r="H68" s="6"/>
    </row>
    <row r="69" spans="1:8" ht="12.75">
      <c r="A69" s="40" t="str">
        <f>UPPER(" Extremadura")</f>
        <v> EXTREMADURA</v>
      </c>
      <c r="B69" s="83">
        <v>4700520.5</v>
      </c>
      <c r="C69" s="83" t="s">
        <v>117</v>
      </c>
      <c r="D69" s="83">
        <v>4700520.5</v>
      </c>
      <c r="E69" s="84">
        <v>346741</v>
      </c>
      <c r="F69" s="85">
        <v>13975</v>
      </c>
      <c r="G69" s="90">
        <v>360716</v>
      </c>
      <c r="H69" s="6"/>
    </row>
    <row r="70" spans="1:8" ht="12.75">
      <c r="A70" s="40"/>
      <c r="B70" s="83"/>
      <c r="C70" s="83"/>
      <c r="D70" s="83"/>
      <c r="E70" s="84"/>
      <c r="F70" s="85"/>
      <c r="G70" s="90"/>
      <c r="H70" s="6"/>
    </row>
    <row r="71" spans="1:8" ht="12.75">
      <c r="A71" s="39" t="s">
        <v>66</v>
      </c>
      <c r="B71" s="77">
        <v>748920</v>
      </c>
      <c r="C71" s="77">
        <v>1018.5</v>
      </c>
      <c r="D71" s="77">
        <v>749938.5</v>
      </c>
      <c r="E71" s="81" t="s">
        <v>117</v>
      </c>
      <c r="F71" s="82" t="s">
        <v>117</v>
      </c>
      <c r="G71" s="80" t="s">
        <v>117</v>
      </c>
      <c r="H71" s="6"/>
    </row>
    <row r="72" spans="1:8" ht="12.75">
      <c r="A72" s="39" t="s">
        <v>67</v>
      </c>
      <c r="B72" s="77">
        <v>179212.5</v>
      </c>
      <c r="C72" s="77">
        <v>111937.5</v>
      </c>
      <c r="D72" s="77">
        <v>291150</v>
      </c>
      <c r="E72" s="78">
        <v>6682.5</v>
      </c>
      <c r="F72" s="79">
        <v>14178.75</v>
      </c>
      <c r="G72" s="80">
        <v>20861.25</v>
      </c>
      <c r="H72" s="6"/>
    </row>
    <row r="73" spans="1:8" ht="12.75">
      <c r="A73" s="39" t="s">
        <v>68</v>
      </c>
      <c r="B73" s="77">
        <v>472857</v>
      </c>
      <c r="C73" s="77">
        <v>1693</v>
      </c>
      <c r="D73" s="77">
        <v>474550</v>
      </c>
      <c r="E73" s="78">
        <v>51584.4</v>
      </c>
      <c r="F73" s="79">
        <v>169.3</v>
      </c>
      <c r="G73" s="80">
        <v>51753.7</v>
      </c>
      <c r="H73" s="6"/>
    </row>
    <row r="74" spans="1:8" ht="12.75">
      <c r="A74" s="39" t="s">
        <v>69</v>
      </c>
      <c r="B74" s="76">
        <v>680355</v>
      </c>
      <c r="C74" s="77">
        <v>11200</v>
      </c>
      <c r="D74" s="77">
        <v>691555</v>
      </c>
      <c r="E74" s="78">
        <v>90714</v>
      </c>
      <c r="F74" s="79">
        <v>4800</v>
      </c>
      <c r="G74" s="80">
        <v>95514</v>
      </c>
      <c r="H74" s="6"/>
    </row>
    <row r="75" spans="1:8" ht="12.75">
      <c r="A75" s="39" t="s">
        <v>70</v>
      </c>
      <c r="B75" s="77">
        <v>779448</v>
      </c>
      <c r="C75" s="77">
        <v>24060</v>
      </c>
      <c r="D75" s="77">
        <v>803508</v>
      </c>
      <c r="E75" s="81">
        <v>38972.4</v>
      </c>
      <c r="F75" s="82">
        <v>3208</v>
      </c>
      <c r="G75" s="80">
        <v>42180.4</v>
      </c>
      <c r="H75" s="6"/>
    </row>
    <row r="76" spans="1:8" ht="12.75">
      <c r="A76" s="39" t="s">
        <v>71</v>
      </c>
      <c r="B76" s="77">
        <v>562428</v>
      </c>
      <c r="C76" s="77">
        <v>69150</v>
      </c>
      <c r="D76" s="77">
        <v>631578</v>
      </c>
      <c r="E76" s="78">
        <v>18747.6</v>
      </c>
      <c r="F76" s="79">
        <v>4149</v>
      </c>
      <c r="G76" s="80">
        <v>22896.6</v>
      </c>
      <c r="H76" s="6"/>
    </row>
    <row r="77" spans="1:8" ht="12.75">
      <c r="A77" s="39" t="s">
        <v>72</v>
      </c>
      <c r="B77" s="77">
        <v>696690</v>
      </c>
      <c r="C77" s="77" t="s">
        <v>117</v>
      </c>
      <c r="D77" s="77">
        <v>696690</v>
      </c>
      <c r="E77" s="81">
        <v>31351.05</v>
      </c>
      <c r="F77" s="82" t="s">
        <v>117</v>
      </c>
      <c r="G77" s="80">
        <v>31351.05</v>
      </c>
      <c r="H77" s="6"/>
    </row>
    <row r="78" spans="1:8" ht="12.75">
      <c r="A78" s="39" t="s">
        <v>73</v>
      </c>
      <c r="B78" s="77">
        <v>878620.5624999998</v>
      </c>
      <c r="C78" s="77">
        <v>25683.0475</v>
      </c>
      <c r="D78" s="77">
        <v>904303.61</v>
      </c>
      <c r="E78" s="81">
        <v>34731.35399999999</v>
      </c>
      <c r="F78" s="82">
        <v>1574.7269999999999</v>
      </c>
      <c r="G78" s="80">
        <v>36306.08099999999</v>
      </c>
      <c r="H78" s="6"/>
    </row>
    <row r="79" spans="1:8" ht="12.75">
      <c r="A79" s="40" t="str">
        <f>UPPER(" Andalucía")</f>
        <v> ANDALUCÍA</v>
      </c>
      <c r="B79" s="83">
        <v>4998531.0625</v>
      </c>
      <c r="C79" s="83">
        <v>244742.04750000002</v>
      </c>
      <c r="D79" s="83">
        <v>5243273.11</v>
      </c>
      <c r="E79" s="84">
        <v>272783.304</v>
      </c>
      <c r="F79" s="85">
        <v>28079.777000000002</v>
      </c>
      <c r="G79" s="86">
        <v>300863.081</v>
      </c>
      <c r="H79" s="6"/>
    </row>
    <row r="80" spans="1:8" ht="12.75">
      <c r="A80" s="40"/>
      <c r="B80" s="83"/>
      <c r="C80" s="84"/>
      <c r="D80" s="83"/>
      <c r="E80" s="84"/>
      <c r="F80" s="85"/>
      <c r="G80" s="86"/>
      <c r="H80" s="6"/>
    </row>
    <row r="81" spans="1:8" ht="12.75">
      <c r="A81" s="39" t="s">
        <v>74</v>
      </c>
      <c r="B81" s="76">
        <v>118140.112</v>
      </c>
      <c r="C81" s="81" t="s">
        <v>117</v>
      </c>
      <c r="D81" s="77">
        <v>118140.112</v>
      </c>
      <c r="E81" s="96">
        <v>1576</v>
      </c>
      <c r="F81" s="82" t="s">
        <v>117</v>
      </c>
      <c r="G81" s="80">
        <v>1576</v>
      </c>
      <c r="H81" s="6"/>
    </row>
    <row r="82" spans="1:8" ht="12.75">
      <c r="A82" s="39" t="s">
        <v>75</v>
      </c>
      <c r="B82" s="76">
        <v>312906</v>
      </c>
      <c r="C82" s="81" t="s">
        <v>117</v>
      </c>
      <c r="D82" s="77">
        <v>312906</v>
      </c>
      <c r="E82" s="81">
        <v>3196.62</v>
      </c>
      <c r="F82" s="82" t="s">
        <v>117</v>
      </c>
      <c r="G82" s="80">
        <v>3196.62</v>
      </c>
      <c r="H82" s="6"/>
    </row>
    <row r="83" spans="1:8" ht="12.75">
      <c r="A83" s="40" t="str">
        <f>UPPER(" Canarias")</f>
        <v> CANARIAS</v>
      </c>
      <c r="B83" s="87">
        <v>431046.11199999996</v>
      </c>
      <c r="C83" s="84" t="s">
        <v>117</v>
      </c>
      <c r="D83" s="83">
        <v>431046.11199999996</v>
      </c>
      <c r="E83" s="84">
        <v>4772.62</v>
      </c>
      <c r="F83" s="85" t="s">
        <v>117</v>
      </c>
      <c r="G83" s="86">
        <v>4772.62</v>
      </c>
      <c r="H83" s="6"/>
    </row>
    <row r="84" spans="1:8" ht="12.75">
      <c r="A84" s="40"/>
      <c r="B84" s="87"/>
      <c r="C84" s="84"/>
      <c r="D84" s="83"/>
      <c r="E84" s="84"/>
      <c r="F84" s="85"/>
      <c r="G84" s="86"/>
      <c r="H84" s="6"/>
    </row>
    <row r="85" spans="1:8" ht="13.5" thickBot="1">
      <c r="A85" s="41" t="s">
        <v>76</v>
      </c>
      <c r="B85" s="91">
        <v>29475314.374499995</v>
      </c>
      <c r="C85" s="91">
        <v>1185687.3775</v>
      </c>
      <c r="D85" s="91">
        <v>30661001.752</v>
      </c>
      <c r="E85" s="92">
        <v>1418315.0440000007</v>
      </c>
      <c r="F85" s="93">
        <v>104052.69199999998</v>
      </c>
      <c r="G85" s="94">
        <v>1522367.7360000003</v>
      </c>
      <c r="H85" s="6"/>
    </row>
    <row r="86" ht="12.75">
      <c r="H86" s="6"/>
    </row>
  </sheetData>
  <mergeCells count="10">
    <mergeCell ref="F6:F7"/>
    <mergeCell ref="G6:G7"/>
    <mergeCell ref="B6:B7"/>
    <mergeCell ref="C6:C7"/>
    <mergeCell ref="D6:D7"/>
    <mergeCell ref="E6:E7"/>
    <mergeCell ref="A1:G1"/>
    <mergeCell ref="A3:G3"/>
    <mergeCell ref="B5:D5"/>
    <mergeCell ref="E5:G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21"/>
  <dimension ref="A1:K86"/>
  <sheetViews>
    <sheetView showGridLines="0" zoomScale="75" zoomScaleNormal="75" workbookViewId="0" topLeftCell="A40">
      <selection activeCell="G85" sqref="G85"/>
    </sheetView>
  </sheetViews>
  <sheetFormatPr defaultColWidth="11.421875" defaultRowHeight="12.75"/>
  <cols>
    <col min="1" max="1" width="30.7109375" style="68" customWidth="1"/>
    <col min="2" max="7" width="15.8515625" style="68" customWidth="1"/>
    <col min="8" max="16384" width="11.421875" style="68" customWidth="1"/>
  </cols>
  <sheetData>
    <row r="1" spans="1:7" s="67" customFormat="1" ht="18">
      <c r="A1" s="136" t="s">
        <v>0</v>
      </c>
      <c r="B1" s="136"/>
      <c r="C1" s="136"/>
      <c r="D1" s="136"/>
      <c r="E1" s="136"/>
      <c r="F1" s="136"/>
      <c r="G1" s="136"/>
    </row>
    <row r="2" ht="12.75">
      <c r="A2" s="150" t="s">
        <v>143</v>
      </c>
    </row>
    <row r="3" spans="1:11" ht="15">
      <c r="A3" s="137" t="s">
        <v>138</v>
      </c>
      <c r="B3" s="137"/>
      <c r="C3" s="137"/>
      <c r="D3" s="137"/>
      <c r="E3" s="137"/>
      <c r="F3" s="137"/>
      <c r="G3" s="137"/>
      <c r="H3" s="69"/>
      <c r="I3" s="69"/>
      <c r="J3" s="69"/>
      <c r="K3" s="69"/>
    </row>
    <row r="4" spans="1:11" ht="15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</row>
    <row r="5" spans="1:8" ht="12.75">
      <c r="A5" s="65" t="s">
        <v>31</v>
      </c>
      <c r="B5" s="133" t="s">
        <v>9</v>
      </c>
      <c r="C5" s="134"/>
      <c r="D5" s="135"/>
      <c r="E5" s="133" t="s">
        <v>10</v>
      </c>
      <c r="F5" s="134"/>
      <c r="G5" s="134"/>
      <c r="H5" s="6"/>
    </row>
    <row r="6" spans="1:8" ht="12.75" customHeight="1">
      <c r="A6" s="34"/>
      <c r="B6" s="138" t="s">
        <v>111</v>
      </c>
      <c r="C6" s="138" t="s">
        <v>112</v>
      </c>
      <c r="D6" s="138" t="s">
        <v>8</v>
      </c>
      <c r="E6" s="138" t="s">
        <v>111</v>
      </c>
      <c r="F6" s="138" t="s">
        <v>112</v>
      </c>
      <c r="G6" s="140" t="s">
        <v>8</v>
      </c>
      <c r="H6" s="6"/>
    </row>
    <row r="7" spans="1:8" ht="13.5" thickBot="1">
      <c r="A7" s="34" t="s">
        <v>32</v>
      </c>
      <c r="B7" s="139"/>
      <c r="C7" s="139" t="s">
        <v>113</v>
      </c>
      <c r="D7" s="139" t="s">
        <v>114</v>
      </c>
      <c r="E7" s="139"/>
      <c r="F7" s="139"/>
      <c r="G7" s="141"/>
      <c r="H7" s="6"/>
    </row>
    <row r="8" spans="1:8" ht="12.75">
      <c r="A8" s="39" t="s">
        <v>33</v>
      </c>
      <c r="B8" s="71">
        <v>290475</v>
      </c>
      <c r="C8" s="72">
        <v>6750</v>
      </c>
      <c r="D8" s="72">
        <v>297225</v>
      </c>
      <c r="E8" s="73">
        <v>13555.5</v>
      </c>
      <c r="F8" s="74">
        <v>405</v>
      </c>
      <c r="G8" s="75">
        <v>13960.5</v>
      </c>
      <c r="H8" s="6"/>
    </row>
    <row r="9" spans="1:8" ht="12.75">
      <c r="A9" s="39" t="s">
        <v>34</v>
      </c>
      <c r="B9" s="76">
        <v>356004</v>
      </c>
      <c r="C9" s="77">
        <v>11840</v>
      </c>
      <c r="D9" s="77">
        <v>367844</v>
      </c>
      <c r="E9" s="78">
        <v>26700.3</v>
      </c>
      <c r="F9" s="79">
        <v>1480</v>
      </c>
      <c r="G9" s="80">
        <v>28180.3</v>
      </c>
      <c r="H9" s="6"/>
    </row>
    <row r="10" spans="1:8" ht="12.75">
      <c r="A10" s="39" t="s">
        <v>35</v>
      </c>
      <c r="B10" s="76">
        <v>329832</v>
      </c>
      <c r="C10" s="78">
        <v>1800</v>
      </c>
      <c r="D10" s="77">
        <v>331632</v>
      </c>
      <c r="E10" s="81">
        <v>27486</v>
      </c>
      <c r="F10" s="82">
        <v>135</v>
      </c>
      <c r="G10" s="80">
        <v>27621</v>
      </c>
      <c r="H10" s="6"/>
    </row>
    <row r="11" spans="1:8" ht="12.75">
      <c r="A11" s="39" t="s">
        <v>36</v>
      </c>
      <c r="B11" s="76">
        <v>228522</v>
      </c>
      <c r="C11" s="77">
        <v>2144</v>
      </c>
      <c r="D11" s="77">
        <v>230666</v>
      </c>
      <c r="E11" s="81">
        <v>10882</v>
      </c>
      <c r="F11" s="82">
        <v>187.6</v>
      </c>
      <c r="G11" s="80">
        <v>11069.6</v>
      </c>
      <c r="H11" s="6"/>
    </row>
    <row r="12" spans="1:8" ht="12.75">
      <c r="A12" s="40" t="s">
        <v>119</v>
      </c>
      <c r="B12" s="83">
        <v>1204833</v>
      </c>
      <c r="C12" s="83">
        <v>22534</v>
      </c>
      <c r="D12" s="83">
        <v>1227367</v>
      </c>
      <c r="E12" s="84">
        <v>78623.8</v>
      </c>
      <c r="F12" s="85">
        <v>2207.6</v>
      </c>
      <c r="G12" s="86">
        <v>80831.4</v>
      </c>
      <c r="H12" s="6"/>
    </row>
    <row r="13" spans="1:8" ht="12.75">
      <c r="A13" s="40"/>
      <c r="B13" s="83"/>
      <c r="C13" s="84"/>
      <c r="D13" s="83"/>
      <c r="E13" s="84"/>
      <c r="F13" s="85"/>
      <c r="G13" s="86"/>
      <c r="H13" s="6"/>
    </row>
    <row r="14" spans="1:8" ht="12.75">
      <c r="A14" s="40" t="s">
        <v>120</v>
      </c>
      <c r="B14" s="87">
        <v>478500</v>
      </c>
      <c r="C14" s="88">
        <v>9100</v>
      </c>
      <c r="D14" s="83">
        <v>487600</v>
      </c>
      <c r="E14" s="88">
        <v>19800</v>
      </c>
      <c r="F14" s="89">
        <v>1400</v>
      </c>
      <c r="G14" s="86">
        <v>21200</v>
      </c>
      <c r="H14" s="6"/>
    </row>
    <row r="15" spans="1:8" ht="12.75">
      <c r="A15" s="40"/>
      <c r="B15" s="87"/>
      <c r="C15" s="88"/>
      <c r="D15" s="83"/>
      <c r="E15" s="88"/>
      <c r="F15" s="89"/>
      <c r="G15" s="86"/>
      <c r="H15" s="6"/>
    </row>
    <row r="16" spans="1:8" ht="12.75">
      <c r="A16" s="40" t="s">
        <v>121</v>
      </c>
      <c r="B16" s="87">
        <v>147725</v>
      </c>
      <c r="C16" s="88">
        <v>149256</v>
      </c>
      <c r="D16" s="83">
        <v>296981</v>
      </c>
      <c r="E16" s="84">
        <v>590.9</v>
      </c>
      <c r="F16" s="85">
        <v>829.2</v>
      </c>
      <c r="G16" s="86">
        <v>1420.1</v>
      </c>
      <c r="H16" s="6"/>
    </row>
    <row r="17" spans="1:8" ht="12.75">
      <c r="A17" s="40"/>
      <c r="B17" s="87"/>
      <c r="C17" s="88"/>
      <c r="D17" s="83"/>
      <c r="E17" s="84"/>
      <c r="F17" s="85"/>
      <c r="G17" s="86"/>
      <c r="H17" s="6"/>
    </row>
    <row r="18" spans="1:8" ht="12.75">
      <c r="A18" s="39" t="s">
        <v>37</v>
      </c>
      <c r="B18" s="76">
        <v>139545</v>
      </c>
      <c r="C18" s="77" t="s">
        <v>137</v>
      </c>
      <c r="D18" s="77">
        <v>139545</v>
      </c>
      <c r="E18" s="78">
        <v>2790.9</v>
      </c>
      <c r="F18" s="82" t="s">
        <v>137</v>
      </c>
      <c r="G18" s="80">
        <v>2790.9</v>
      </c>
      <c r="H18" s="6"/>
    </row>
    <row r="19" spans="1:8" ht="12.75">
      <c r="A19" s="39" t="s">
        <v>38</v>
      </c>
      <c r="B19" s="76">
        <v>79740</v>
      </c>
      <c r="C19" s="81" t="s">
        <v>137</v>
      </c>
      <c r="D19" s="77">
        <v>79740</v>
      </c>
      <c r="E19" s="78">
        <v>2392.2</v>
      </c>
      <c r="F19" s="82" t="s">
        <v>137</v>
      </c>
      <c r="G19" s="80">
        <v>2392.2</v>
      </c>
      <c r="H19" s="6"/>
    </row>
    <row r="20" spans="1:8" ht="12.75">
      <c r="A20" s="39" t="s">
        <v>39</v>
      </c>
      <c r="B20" s="76">
        <v>109250</v>
      </c>
      <c r="C20" s="81" t="s">
        <v>137</v>
      </c>
      <c r="D20" s="77">
        <v>109250</v>
      </c>
      <c r="E20" s="78">
        <v>2850</v>
      </c>
      <c r="F20" s="82" t="s">
        <v>137</v>
      </c>
      <c r="G20" s="80">
        <v>2850</v>
      </c>
      <c r="H20" s="6"/>
    </row>
    <row r="21" spans="1:8" ht="12.75">
      <c r="A21" s="40" t="s">
        <v>122</v>
      </c>
      <c r="B21" s="87">
        <v>328535</v>
      </c>
      <c r="C21" s="83" t="s">
        <v>137</v>
      </c>
      <c r="D21" s="83">
        <v>328535</v>
      </c>
      <c r="E21" s="88">
        <v>8033.1</v>
      </c>
      <c r="F21" s="85" t="s">
        <v>137</v>
      </c>
      <c r="G21" s="86">
        <v>8033.1</v>
      </c>
      <c r="H21" s="6"/>
    </row>
    <row r="22" spans="1:8" ht="12.75">
      <c r="A22" s="40"/>
      <c r="B22" s="87"/>
      <c r="C22" s="83"/>
      <c r="D22" s="83"/>
      <c r="E22" s="88"/>
      <c r="F22" s="85"/>
      <c r="G22" s="86"/>
      <c r="H22" s="6"/>
    </row>
    <row r="23" spans="1:8" ht="12.75">
      <c r="A23" s="40" t="s">
        <v>123</v>
      </c>
      <c r="B23" s="87">
        <v>121077.2</v>
      </c>
      <c r="C23" s="83">
        <v>9833.5</v>
      </c>
      <c r="D23" s="83">
        <v>130910.7</v>
      </c>
      <c r="E23" s="88">
        <v>1888.36</v>
      </c>
      <c r="F23" s="89">
        <v>401.65</v>
      </c>
      <c r="G23" s="86">
        <v>2290.01</v>
      </c>
      <c r="H23" s="6"/>
    </row>
    <row r="24" spans="1:8" ht="12.75">
      <c r="A24" s="40"/>
      <c r="B24" s="87"/>
      <c r="C24" s="83"/>
      <c r="D24" s="83"/>
      <c r="E24" s="88"/>
      <c r="F24" s="89"/>
      <c r="G24" s="86"/>
      <c r="H24" s="6"/>
    </row>
    <row r="25" spans="1:8" ht="12.75">
      <c r="A25" s="40" t="s">
        <v>124</v>
      </c>
      <c r="B25" s="83">
        <v>131951.5</v>
      </c>
      <c r="C25" s="83">
        <v>78140</v>
      </c>
      <c r="D25" s="83">
        <v>210091.5</v>
      </c>
      <c r="E25" s="84">
        <v>6384.75</v>
      </c>
      <c r="F25" s="85">
        <v>3907</v>
      </c>
      <c r="G25" s="86">
        <v>10291.75</v>
      </c>
      <c r="H25" s="6"/>
    </row>
    <row r="26" spans="1:8" ht="12.75">
      <c r="A26" s="40"/>
      <c r="B26" s="83"/>
      <c r="C26" s="83"/>
      <c r="D26" s="84"/>
      <c r="E26" s="84"/>
      <c r="F26" s="85"/>
      <c r="G26" s="86"/>
      <c r="H26" s="6"/>
    </row>
    <row r="27" spans="1:8" ht="12.75">
      <c r="A27" s="39" t="s">
        <v>40</v>
      </c>
      <c r="B27" s="87">
        <v>391001</v>
      </c>
      <c r="C27" s="77">
        <v>10265</v>
      </c>
      <c r="D27" s="78">
        <v>401266</v>
      </c>
      <c r="E27" s="81">
        <v>11359.5</v>
      </c>
      <c r="F27" s="82">
        <v>541.5</v>
      </c>
      <c r="G27" s="80">
        <v>11901</v>
      </c>
      <c r="H27" s="6"/>
    </row>
    <row r="28" spans="1:8" ht="12.75">
      <c r="A28" s="39" t="s">
        <v>41</v>
      </c>
      <c r="B28" s="77">
        <v>247500</v>
      </c>
      <c r="C28" s="77">
        <v>15520</v>
      </c>
      <c r="D28" s="77">
        <v>263020</v>
      </c>
      <c r="E28" s="81">
        <v>13475</v>
      </c>
      <c r="F28" s="82">
        <v>1520.96</v>
      </c>
      <c r="G28" s="80">
        <v>14995.96</v>
      </c>
      <c r="H28" s="6"/>
    </row>
    <row r="29" spans="1:8" ht="12.75">
      <c r="A29" s="39" t="s">
        <v>42</v>
      </c>
      <c r="B29" s="76">
        <v>396000</v>
      </c>
      <c r="C29" s="77">
        <v>12000</v>
      </c>
      <c r="D29" s="78">
        <v>408000</v>
      </c>
      <c r="E29" s="81">
        <v>13200</v>
      </c>
      <c r="F29" s="82">
        <v>800</v>
      </c>
      <c r="G29" s="80">
        <v>14000</v>
      </c>
      <c r="H29" s="6"/>
    </row>
    <row r="30" spans="1:8" ht="12.75">
      <c r="A30" s="40" t="s">
        <v>125</v>
      </c>
      <c r="B30" s="83">
        <v>1034501</v>
      </c>
      <c r="C30" s="83">
        <v>37785</v>
      </c>
      <c r="D30" s="83">
        <v>1072286</v>
      </c>
      <c r="E30" s="84">
        <v>38034.5</v>
      </c>
      <c r="F30" s="85">
        <v>2862.46</v>
      </c>
      <c r="G30" s="86">
        <v>40896.96</v>
      </c>
      <c r="H30" s="6"/>
    </row>
    <row r="31" spans="1:8" ht="12.75">
      <c r="A31" s="40"/>
      <c r="B31" s="83"/>
      <c r="C31" s="83"/>
      <c r="D31" s="83"/>
      <c r="E31" s="84"/>
      <c r="F31" s="85"/>
      <c r="G31" s="86"/>
      <c r="H31" s="6"/>
    </row>
    <row r="32" spans="1:8" ht="12.75">
      <c r="A32" s="39" t="s">
        <v>43</v>
      </c>
      <c r="B32" s="76">
        <v>254701.26</v>
      </c>
      <c r="C32" s="77">
        <v>9670.92</v>
      </c>
      <c r="D32" s="77">
        <v>264372.18</v>
      </c>
      <c r="E32" s="81">
        <v>15150.58</v>
      </c>
      <c r="F32" s="82">
        <v>1683.28</v>
      </c>
      <c r="G32" s="80">
        <v>16833.86</v>
      </c>
      <c r="H32" s="6"/>
    </row>
    <row r="33" spans="1:8" ht="12.75">
      <c r="A33" s="39" t="s">
        <v>44</v>
      </c>
      <c r="B33" s="76">
        <v>426810</v>
      </c>
      <c r="C33" s="77">
        <v>29750</v>
      </c>
      <c r="D33" s="78">
        <v>456560</v>
      </c>
      <c r="E33" s="78">
        <v>21340.5</v>
      </c>
      <c r="F33" s="79">
        <v>3484</v>
      </c>
      <c r="G33" s="80">
        <v>24824.5</v>
      </c>
      <c r="H33" s="6"/>
    </row>
    <row r="34" spans="1:8" ht="12.75">
      <c r="A34" s="39" t="s">
        <v>45</v>
      </c>
      <c r="B34" s="76">
        <v>787640</v>
      </c>
      <c r="C34" s="77">
        <v>46032</v>
      </c>
      <c r="D34" s="78">
        <v>833672</v>
      </c>
      <c r="E34" s="81">
        <v>33756</v>
      </c>
      <c r="F34" s="82">
        <v>4603.2</v>
      </c>
      <c r="G34" s="80">
        <v>38359.2</v>
      </c>
      <c r="H34" s="6"/>
    </row>
    <row r="35" spans="1:8" ht="12.75">
      <c r="A35" s="39" t="s">
        <v>46</v>
      </c>
      <c r="B35" s="76">
        <v>467688</v>
      </c>
      <c r="C35" s="77">
        <v>128862</v>
      </c>
      <c r="D35" s="77">
        <v>596550</v>
      </c>
      <c r="E35" s="81">
        <v>33578</v>
      </c>
      <c r="F35" s="82">
        <v>10309</v>
      </c>
      <c r="G35" s="80">
        <v>43887</v>
      </c>
      <c r="H35" s="6"/>
    </row>
    <row r="36" spans="1:8" ht="12.75">
      <c r="A36" s="40" t="s">
        <v>126</v>
      </c>
      <c r="B36" s="87">
        <v>1936839.26</v>
      </c>
      <c r="C36" s="83">
        <v>214314.92</v>
      </c>
      <c r="D36" s="83">
        <v>2151154.18</v>
      </c>
      <c r="E36" s="84">
        <v>103825.08</v>
      </c>
      <c r="F36" s="85">
        <v>20079.48</v>
      </c>
      <c r="G36" s="86">
        <v>123904.56</v>
      </c>
      <c r="H36" s="6"/>
    </row>
    <row r="37" spans="1:8" ht="12.75">
      <c r="A37" s="40"/>
      <c r="B37" s="87"/>
      <c r="C37" s="83"/>
      <c r="D37" s="84"/>
      <c r="E37" s="84"/>
      <c r="F37" s="85"/>
      <c r="G37" s="86"/>
      <c r="H37" s="6"/>
    </row>
    <row r="38" spans="1:8" ht="12.75">
      <c r="A38" s="40" t="s">
        <v>127</v>
      </c>
      <c r="B38" s="87">
        <v>14700</v>
      </c>
      <c r="C38" s="83">
        <v>75150.84</v>
      </c>
      <c r="D38" s="88">
        <v>89850.84</v>
      </c>
      <c r="E38" s="88">
        <v>441</v>
      </c>
      <c r="F38" s="89">
        <v>2307.6</v>
      </c>
      <c r="G38" s="86">
        <v>2748.6</v>
      </c>
      <c r="H38" s="6"/>
    </row>
    <row r="39" spans="1:8" ht="12.75">
      <c r="A39" s="40"/>
      <c r="B39" s="87"/>
      <c r="C39" s="83"/>
      <c r="D39" s="88"/>
      <c r="E39" s="88"/>
      <c r="F39" s="89"/>
      <c r="G39" s="86"/>
      <c r="H39" s="6"/>
    </row>
    <row r="40" spans="1:8" ht="12.75">
      <c r="A40" s="39" t="s">
        <v>47</v>
      </c>
      <c r="B40" s="77">
        <v>64800</v>
      </c>
      <c r="C40" s="77" t="s">
        <v>137</v>
      </c>
      <c r="D40" s="77">
        <v>64800</v>
      </c>
      <c r="E40" s="81">
        <v>2700</v>
      </c>
      <c r="F40" s="82" t="s">
        <v>137</v>
      </c>
      <c r="G40" s="80">
        <v>2700</v>
      </c>
      <c r="H40" s="6"/>
    </row>
    <row r="41" spans="1:8" ht="12.75">
      <c r="A41" s="39" t="s">
        <v>48</v>
      </c>
      <c r="B41" s="76">
        <v>457248</v>
      </c>
      <c r="C41" s="77">
        <v>1200</v>
      </c>
      <c r="D41" s="77">
        <v>458448</v>
      </c>
      <c r="E41" s="81">
        <v>14289</v>
      </c>
      <c r="F41" s="82">
        <v>75</v>
      </c>
      <c r="G41" s="80">
        <v>14364</v>
      </c>
      <c r="H41" s="6"/>
    </row>
    <row r="42" spans="1:8" ht="12.75">
      <c r="A42" s="39" t="s">
        <v>49</v>
      </c>
      <c r="B42" s="77">
        <v>493519.5</v>
      </c>
      <c r="C42" s="77">
        <v>2550</v>
      </c>
      <c r="D42" s="77">
        <v>496069.5</v>
      </c>
      <c r="E42" s="81">
        <v>14622.8</v>
      </c>
      <c r="F42" s="82">
        <v>153</v>
      </c>
      <c r="G42" s="80">
        <v>14775.8</v>
      </c>
      <c r="H42" s="6"/>
    </row>
    <row r="43" spans="1:8" ht="12.75">
      <c r="A43" s="39" t="s">
        <v>50</v>
      </c>
      <c r="B43" s="76">
        <v>132188</v>
      </c>
      <c r="C43" s="76">
        <v>6000</v>
      </c>
      <c r="D43" s="77">
        <v>138188</v>
      </c>
      <c r="E43" s="81">
        <v>3776.8</v>
      </c>
      <c r="F43" s="82">
        <v>700</v>
      </c>
      <c r="G43" s="80">
        <v>4476.8</v>
      </c>
      <c r="H43" s="6"/>
    </row>
    <row r="44" spans="1:8" ht="12.75">
      <c r="A44" s="39" t="s">
        <v>51</v>
      </c>
      <c r="B44" s="76">
        <v>1925000</v>
      </c>
      <c r="C44" s="77">
        <v>128000</v>
      </c>
      <c r="D44" s="77">
        <v>2053000</v>
      </c>
      <c r="E44" s="81">
        <v>88000</v>
      </c>
      <c r="F44" s="82">
        <v>12800</v>
      </c>
      <c r="G44" s="80">
        <v>100800</v>
      </c>
      <c r="H44" s="6"/>
    </row>
    <row r="45" spans="1:8" ht="12.75">
      <c r="A45" s="39" t="s">
        <v>52</v>
      </c>
      <c r="B45" s="77">
        <v>144204</v>
      </c>
      <c r="C45" s="77" t="s">
        <v>137</v>
      </c>
      <c r="D45" s="77">
        <v>144204</v>
      </c>
      <c r="E45" s="81">
        <v>7210.2</v>
      </c>
      <c r="F45" s="82" t="s">
        <v>137</v>
      </c>
      <c r="G45" s="80">
        <v>7210.2</v>
      </c>
      <c r="H45" s="6"/>
    </row>
    <row r="46" spans="1:8" ht="12.75">
      <c r="A46" s="39" t="s">
        <v>53</v>
      </c>
      <c r="B46" s="77">
        <v>147150</v>
      </c>
      <c r="C46" s="77">
        <v>28300</v>
      </c>
      <c r="D46" s="77">
        <v>175450</v>
      </c>
      <c r="E46" s="81">
        <v>13243.5</v>
      </c>
      <c r="F46" s="82">
        <v>4952.5</v>
      </c>
      <c r="G46" s="80">
        <v>18196</v>
      </c>
      <c r="H46" s="6"/>
    </row>
    <row r="47" spans="1:8" ht="12.75">
      <c r="A47" s="39" t="s">
        <v>54</v>
      </c>
      <c r="B47" s="76">
        <v>54160</v>
      </c>
      <c r="C47" s="77" t="s">
        <v>137</v>
      </c>
      <c r="D47" s="77">
        <v>54160</v>
      </c>
      <c r="E47" s="81">
        <v>2708</v>
      </c>
      <c r="F47" s="82" t="s">
        <v>137</v>
      </c>
      <c r="G47" s="80">
        <v>2708</v>
      </c>
      <c r="H47" s="6"/>
    </row>
    <row r="48" spans="1:8" ht="12.75">
      <c r="A48" s="39" t="s">
        <v>55</v>
      </c>
      <c r="B48" s="76">
        <v>282000</v>
      </c>
      <c r="C48" s="77" t="s">
        <v>137</v>
      </c>
      <c r="D48" s="77">
        <v>282000</v>
      </c>
      <c r="E48" s="81">
        <v>11750</v>
      </c>
      <c r="F48" s="82" t="s">
        <v>137</v>
      </c>
      <c r="G48" s="80">
        <v>11750</v>
      </c>
      <c r="H48" s="6"/>
    </row>
    <row r="49" spans="1:8" ht="12.75">
      <c r="A49" s="40" t="s">
        <v>128</v>
      </c>
      <c r="B49" s="83">
        <v>3700269.5</v>
      </c>
      <c r="C49" s="83">
        <v>166050</v>
      </c>
      <c r="D49" s="83">
        <v>3866319.5</v>
      </c>
      <c r="E49" s="84">
        <v>158300.3</v>
      </c>
      <c r="F49" s="85">
        <v>18680.5</v>
      </c>
      <c r="G49" s="86">
        <v>176980.8</v>
      </c>
      <c r="H49" s="6"/>
    </row>
    <row r="50" spans="1:8" ht="12.75">
      <c r="A50" s="40"/>
      <c r="B50" s="83"/>
      <c r="C50" s="83"/>
      <c r="D50" s="83"/>
      <c r="E50" s="84"/>
      <c r="F50" s="85"/>
      <c r="G50" s="86"/>
      <c r="H50" s="6"/>
    </row>
    <row r="51" spans="1:8" ht="12.75">
      <c r="A51" s="40" t="s">
        <v>129</v>
      </c>
      <c r="B51" s="83">
        <v>136000</v>
      </c>
      <c r="C51" s="83">
        <v>55956</v>
      </c>
      <c r="D51" s="83">
        <v>191956</v>
      </c>
      <c r="E51" s="88">
        <v>4760</v>
      </c>
      <c r="F51" s="89">
        <v>4663</v>
      </c>
      <c r="G51" s="86">
        <v>9423</v>
      </c>
      <c r="H51" s="6"/>
    </row>
    <row r="52" spans="1:8" ht="12.75">
      <c r="A52" s="40"/>
      <c r="B52" s="83"/>
      <c r="C52" s="83"/>
      <c r="D52" s="83"/>
      <c r="E52" s="88"/>
      <c r="F52" s="89"/>
      <c r="G52" s="86"/>
      <c r="H52" s="6"/>
    </row>
    <row r="53" spans="1:8" ht="12.75">
      <c r="A53" s="39" t="s">
        <v>56</v>
      </c>
      <c r="B53" s="76">
        <v>553440</v>
      </c>
      <c r="C53" s="77">
        <v>3045</v>
      </c>
      <c r="D53" s="76">
        <v>556485</v>
      </c>
      <c r="E53" s="81">
        <v>34590</v>
      </c>
      <c r="F53" s="82">
        <v>391.5</v>
      </c>
      <c r="G53" s="80">
        <v>34981.5</v>
      </c>
      <c r="H53" s="6"/>
    </row>
    <row r="54" spans="1:8" ht="12.75">
      <c r="A54" s="39" t="s">
        <v>57</v>
      </c>
      <c r="B54" s="77">
        <v>406939</v>
      </c>
      <c r="C54" s="77">
        <v>10880</v>
      </c>
      <c r="D54" s="76">
        <v>417819</v>
      </c>
      <c r="E54" s="81">
        <v>31303</v>
      </c>
      <c r="F54" s="82">
        <v>2720</v>
      </c>
      <c r="G54" s="80">
        <v>34023</v>
      </c>
      <c r="H54" s="6"/>
    </row>
    <row r="55" spans="1:8" ht="12.75">
      <c r="A55" s="39" t="s">
        <v>58</v>
      </c>
      <c r="B55" s="77">
        <v>694450</v>
      </c>
      <c r="C55" s="77">
        <v>120600</v>
      </c>
      <c r="D55" s="78">
        <v>815050</v>
      </c>
      <c r="E55" s="81">
        <v>27412.5</v>
      </c>
      <c r="F55" s="82">
        <v>4690</v>
      </c>
      <c r="G55" s="80">
        <v>32102.5</v>
      </c>
      <c r="H55" s="6"/>
    </row>
    <row r="56" spans="1:8" ht="12.75">
      <c r="A56" s="39" t="s">
        <v>59</v>
      </c>
      <c r="B56" s="76">
        <v>471528</v>
      </c>
      <c r="C56" s="77">
        <v>4080</v>
      </c>
      <c r="D56" s="76">
        <v>475608</v>
      </c>
      <c r="E56" s="81">
        <v>10478.4</v>
      </c>
      <c r="F56" s="82">
        <v>102</v>
      </c>
      <c r="G56" s="80">
        <v>10580.4</v>
      </c>
      <c r="H56" s="6"/>
    </row>
    <row r="57" spans="1:8" ht="12.75">
      <c r="A57" s="39" t="s">
        <v>60</v>
      </c>
      <c r="B57" s="77">
        <v>274036</v>
      </c>
      <c r="C57" s="77">
        <v>39424</v>
      </c>
      <c r="D57" s="77">
        <v>313460</v>
      </c>
      <c r="E57" s="81">
        <v>19574</v>
      </c>
      <c r="F57" s="82">
        <v>5632</v>
      </c>
      <c r="G57" s="80">
        <v>25206</v>
      </c>
      <c r="H57" s="6"/>
    </row>
    <row r="58" spans="1:8" ht="12.75">
      <c r="A58" s="40" t="s">
        <v>130</v>
      </c>
      <c r="B58" s="83">
        <v>2400393</v>
      </c>
      <c r="C58" s="83">
        <v>178029</v>
      </c>
      <c r="D58" s="83">
        <v>2578422</v>
      </c>
      <c r="E58" s="84">
        <v>123357.9</v>
      </c>
      <c r="F58" s="85">
        <v>13535.5</v>
      </c>
      <c r="G58" s="86">
        <v>136893.4</v>
      </c>
      <c r="H58" s="6"/>
    </row>
    <row r="59" spans="1:8" ht="12.75">
      <c r="A59" s="40"/>
      <c r="B59" s="83"/>
      <c r="C59" s="83"/>
      <c r="D59" s="84"/>
      <c r="E59" s="84"/>
      <c r="F59" s="85"/>
      <c r="G59" s="86"/>
      <c r="H59" s="6"/>
    </row>
    <row r="60" spans="1:8" ht="12.75">
      <c r="A60" s="39" t="s">
        <v>61</v>
      </c>
      <c r="B60" s="76">
        <v>1313800</v>
      </c>
      <c r="C60" s="77">
        <v>3773</v>
      </c>
      <c r="D60" s="78">
        <v>1317573</v>
      </c>
      <c r="E60" s="78">
        <v>42701.75</v>
      </c>
      <c r="F60" s="79">
        <v>222.95</v>
      </c>
      <c r="G60" s="80">
        <v>42924.7</v>
      </c>
      <c r="H60" s="6"/>
    </row>
    <row r="61" spans="1:8" ht="12.75">
      <c r="A61" s="39" t="s">
        <v>62</v>
      </c>
      <c r="B61" s="76">
        <v>1350426</v>
      </c>
      <c r="C61" s="77" t="s">
        <v>137</v>
      </c>
      <c r="D61" s="78">
        <v>1350426</v>
      </c>
      <c r="E61" s="81">
        <v>57875.4</v>
      </c>
      <c r="F61" s="82" t="s">
        <v>137</v>
      </c>
      <c r="G61" s="80">
        <v>57875.4</v>
      </c>
      <c r="H61" s="6"/>
    </row>
    <row r="62" spans="1:8" ht="12.75">
      <c r="A62" s="39" t="s">
        <v>63</v>
      </c>
      <c r="B62" s="77">
        <v>4538147.82</v>
      </c>
      <c r="C62" s="77">
        <v>7500</v>
      </c>
      <c r="D62" s="77">
        <v>4545647.82</v>
      </c>
      <c r="E62" s="81">
        <v>215794</v>
      </c>
      <c r="F62" s="82">
        <v>2250</v>
      </c>
      <c r="G62" s="80">
        <v>218044</v>
      </c>
      <c r="H62" s="6"/>
    </row>
    <row r="63" spans="1:8" ht="12.75">
      <c r="A63" s="40" t="s">
        <v>131</v>
      </c>
      <c r="B63" s="83">
        <v>7202373.819999999</v>
      </c>
      <c r="C63" s="83">
        <v>11273</v>
      </c>
      <c r="D63" s="83">
        <v>7213646.82</v>
      </c>
      <c r="E63" s="84">
        <v>316371.15</v>
      </c>
      <c r="F63" s="85">
        <v>2472.95</v>
      </c>
      <c r="G63" s="86">
        <v>318844.1</v>
      </c>
      <c r="H63" s="6"/>
    </row>
    <row r="64" spans="1:8" ht="12.75">
      <c r="A64" s="40"/>
      <c r="B64" s="83"/>
      <c r="C64" s="83"/>
      <c r="D64" s="83"/>
      <c r="E64" s="84"/>
      <c r="F64" s="85"/>
      <c r="G64" s="86"/>
      <c r="H64" s="6"/>
    </row>
    <row r="65" spans="1:8" ht="12.75">
      <c r="A65" s="40" t="s">
        <v>132</v>
      </c>
      <c r="B65" s="87">
        <v>702861</v>
      </c>
      <c r="C65" s="83" t="s">
        <v>137</v>
      </c>
      <c r="D65" s="83">
        <v>702861</v>
      </c>
      <c r="E65" s="84">
        <v>10304</v>
      </c>
      <c r="F65" s="85" t="s">
        <v>137</v>
      </c>
      <c r="G65" s="86">
        <v>10304</v>
      </c>
      <c r="H65" s="6"/>
    </row>
    <row r="66" spans="1:8" ht="12.75">
      <c r="A66" s="40"/>
      <c r="B66" s="87"/>
      <c r="C66" s="83"/>
      <c r="D66" s="83"/>
      <c r="E66" s="84"/>
      <c r="F66" s="85"/>
      <c r="G66" s="86"/>
      <c r="H66" s="6"/>
    </row>
    <row r="67" spans="1:8" ht="12.75">
      <c r="A67" s="39" t="s">
        <v>64</v>
      </c>
      <c r="B67" s="77">
        <v>3038735</v>
      </c>
      <c r="C67" s="77" t="s">
        <v>137</v>
      </c>
      <c r="D67" s="77">
        <v>3038735</v>
      </c>
      <c r="E67" s="81">
        <v>193550</v>
      </c>
      <c r="F67" s="82">
        <v>2150</v>
      </c>
      <c r="G67" s="80">
        <v>195700</v>
      </c>
      <c r="H67" s="6"/>
    </row>
    <row r="68" spans="1:8" ht="12.75">
      <c r="A68" s="39" t="s">
        <v>65</v>
      </c>
      <c r="B68" s="77">
        <v>1688580</v>
      </c>
      <c r="C68" s="77" t="s">
        <v>137</v>
      </c>
      <c r="D68" s="77">
        <v>1688580</v>
      </c>
      <c r="E68" s="81">
        <v>156350</v>
      </c>
      <c r="F68" s="82">
        <v>10250</v>
      </c>
      <c r="G68" s="80">
        <v>166600</v>
      </c>
      <c r="H68" s="6"/>
    </row>
    <row r="69" spans="1:8" ht="12.75">
      <c r="A69" s="40" t="s">
        <v>133</v>
      </c>
      <c r="B69" s="83">
        <v>4727315</v>
      </c>
      <c r="C69" s="83" t="s">
        <v>137</v>
      </c>
      <c r="D69" s="83">
        <v>4727315</v>
      </c>
      <c r="E69" s="84">
        <v>349900</v>
      </c>
      <c r="F69" s="85">
        <v>12400</v>
      </c>
      <c r="G69" s="90">
        <v>362300</v>
      </c>
      <c r="H69" s="6"/>
    </row>
    <row r="70" spans="1:8" ht="12.75">
      <c r="A70" s="40"/>
      <c r="B70" s="83"/>
      <c r="C70" s="83"/>
      <c r="D70" s="83"/>
      <c r="E70" s="84"/>
      <c r="F70" s="85"/>
      <c r="G70" s="90"/>
      <c r="H70" s="6"/>
    </row>
    <row r="71" spans="1:8" ht="12.75">
      <c r="A71" s="39" t="s">
        <v>66</v>
      </c>
      <c r="B71" s="77">
        <v>1087443</v>
      </c>
      <c r="C71" s="77">
        <v>7614</v>
      </c>
      <c r="D71" s="77">
        <v>1095057</v>
      </c>
      <c r="E71" s="81" t="s">
        <v>137</v>
      </c>
      <c r="F71" s="82" t="s">
        <v>137</v>
      </c>
      <c r="G71" s="80" t="s">
        <v>137</v>
      </c>
      <c r="H71" s="6"/>
    </row>
    <row r="72" spans="1:8" ht="12.75">
      <c r="A72" s="39" t="s">
        <v>67</v>
      </c>
      <c r="B72" s="77">
        <v>187099</v>
      </c>
      <c r="C72" s="77">
        <v>112346</v>
      </c>
      <c r="D72" s="77">
        <v>299445</v>
      </c>
      <c r="E72" s="78">
        <v>7048.25</v>
      </c>
      <c r="F72" s="79">
        <v>14326</v>
      </c>
      <c r="G72" s="80">
        <v>21374.25</v>
      </c>
      <c r="H72" s="6"/>
    </row>
    <row r="73" spans="1:8" ht="12.75">
      <c r="A73" s="39" t="s">
        <v>68</v>
      </c>
      <c r="B73" s="77">
        <v>755700</v>
      </c>
      <c r="C73" s="77" t="s">
        <v>137</v>
      </c>
      <c r="D73" s="77">
        <v>755700</v>
      </c>
      <c r="E73" s="78">
        <v>41220</v>
      </c>
      <c r="F73" s="82" t="s">
        <v>137</v>
      </c>
      <c r="G73" s="80">
        <v>41220</v>
      </c>
      <c r="H73" s="6"/>
    </row>
    <row r="74" spans="1:8" ht="12.75">
      <c r="A74" s="39" t="s">
        <v>69</v>
      </c>
      <c r="B74" s="76">
        <v>565058</v>
      </c>
      <c r="C74" s="77">
        <v>9204</v>
      </c>
      <c r="D74" s="77">
        <v>574262</v>
      </c>
      <c r="E74" s="78">
        <v>43466</v>
      </c>
      <c r="F74" s="79">
        <v>1534</v>
      </c>
      <c r="G74" s="80">
        <v>45000</v>
      </c>
      <c r="H74" s="6"/>
    </row>
    <row r="75" spans="1:8" ht="12.75">
      <c r="A75" s="39" t="s">
        <v>70</v>
      </c>
      <c r="B75" s="77">
        <v>992340</v>
      </c>
      <c r="C75" s="77">
        <v>28994</v>
      </c>
      <c r="D75" s="77">
        <v>1021334</v>
      </c>
      <c r="E75" s="81">
        <v>52924.8</v>
      </c>
      <c r="F75" s="82">
        <v>4142</v>
      </c>
      <c r="G75" s="80">
        <v>57066.8</v>
      </c>
      <c r="H75" s="6"/>
    </row>
    <row r="76" spans="1:8" ht="12.75">
      <c r="A76" s="39" t="s">
        <v>71</v>
      </c>
      <c r="B76" s="77">
        <v>426546</v>
      </c>
      <c r="C76" s="77">
        <v>58950</v>
      </c>
      <c r="D76" s="77">
        <v>485496</v>
      </c>
      <c r="E76" s="78">
        <v>14218.2</v>
      </c>
      <c r="F76" s="79">
        <v>3537</v>
      </c>
      <c r="G76" s="80">
        <v>17755.2</v>
      </c>
      <c r="H76" s="6"/>
    </row>
    <row r="77" spans="1:8" ht="12.75">
      <c r="A77" s="39" t="s">
        <v>72</v>
      </c>
      <c r="B77" s="77">
        <v>1138320</v>
      </c>
      <c r="C77" s="77" t="s">
        <v>137</v>
      </c>
      <c r="D77" s="77">
        <v>1138320</v>
      </c>
      <c r="E77" s="81">
        <v>39129.75</v>
      </c>
      <c r="F77" s="82" t="s">
        <v>137</v>
      </c>
      <c r="G77" s="80">
        <v>39129.75</v>
      </c>
      <c r="H77" s="6"/>
    </row>
    <row r="78" spans="1:8" ht="12.75">
      <c r="A78" s="39" t="s">
        <v>73</v>
      </c>
      <c r="B78" s="77">
        <v>808071.1875</v>
      </c>
      <c r="C78" s="77">
        <v>28667.25</v>
      </c>
      <c r="D78" s="77">
        <v>836738.4374999999</v>
      </c>
      <c r="E78" s="81">
        <v>33396.3</v>
      </c>
      <c r="F78" s="82">
        <v>1757.7</v>
      </c>
      <c r="G78" s="80">
        <v>35154</v>
      </c>
      <c r="H78" s="6"/>
    </row>
    <row r="79" spans="1:8" ht="12.75">
      <c r="A79" s="40" t="s">
        <v>134</v>
      </c>
      <c r="B79" s="83">
        <v>5960577.1875</v>
      </c>
      <c r="C79" s="83">
        <v>245775.25</v>
      </c>
      <c r="D79" s="83">
        <v>6206352.4375</v>
      </c>
      <c r="E79" s="84">
        <v>231403.3</v>
      </c>
      <c r="F79" s="85">
        <v>25296.7</v>
      </c>
      <c r="G79" s="86">
        <v>256700</v>
      </c>
      <c r="H79" s="6"/>
    </row>
    <row r="80" spans="1:8" ht="12.75">
      <c r="A80" s="40"/>
      <c r="B80" s="83"/>
      <c r="C80" s="84"/>
      <c r="D80" s="83"/>
      <c r="E80" s="84"/>
      <c r="F80" s="85"/>
      <c r="G80" s="86"/>
      <c r="H80" s="6"/>
    </row>
    <row r="81" spans="1:8" ht="12.75">
      <c r="A81" s="39" t="s">
        <v>74</v>
      </c>
      <c r="B81" s="76">
        <v>92357.95245</v>
      </c>
      <c r="C81" s="81" t="s">
        <v>137</v>
      </c>
      <c r="D81" s="77">
        <v>92357.95245</v>
      </c>
      <c r="E81" s="96">
        <v>1094.478</v>
      </c>
      <c r="F81" s="82" t="s">
        <v>137</v>
      </c>
      <c r="G81" s="80">
        <v>1094.478</v>
      </c>
      <c r="H81" s="6"/>
    </row>
    <row r="82" spans="1:8" ht="12.75">
      <c r="A82" s="39" t="s">
        <v>75</v>
      </c>
      <c r="B82" s="76">
        <v>266036.4</v>
      </c>
      <c r="C82" s="81" t="s">
        <v>137</v>
      </c>
      <c r="D82" s="77">
        <v>266036.4</v>
      </c>
      <c r="E82" s="81">
        <v>3399.99998492</v>
      </c>
      <c r="F82" s="82" t="s">
        <v>137</v>
      </c>
      <c r="G82" s="80">
        <v>3399.99998492</v>
      </c>
      <c r="H82" s="6"/>
    </row>
    <row r="83" spans="1:8" ht="12.75">
      <c r="A83" s="40" t="s">
        <v>135</v>
      </c>
      <c r="B83" s="87">
        <v>358394.35245000006</v>
      </c>
      <c r="C83" s="84" t="s">
        <v>137</v>
      </c>
      <c r="D83" s="83">
        <v>358394.35245000006</v>
      </c>
      <c r="E83" s="84">
        <v>4494.4779849199995</v>
      </c>
      <c r="F83" s="85" t="s">
        <v>137</v>
      </c>
      <c r="G83" s="86">
        <v>4494.4779849199995</v>
      </c>
      <c r="H83" s="6"/>
    </row>
    <row r="84" spans="1:8" ht="12.75">
      <c r="A84" s="40"/>
      <c r="B84" s="87"/>
      <c r="C84" s="84"/>
      <c r="D84" s="83"/>
      <c r="E84" s="84"/>
      <c r="F84" s="85"/>
      <c r="G84" s="86"/>
      <c r="H84" s="6"/>
    </row>
    <row r="85" spans="1:8" ht="13.5" thickBot="1">
      <c r="A85" s="41" t="s">
        <v>76</v>
      </c>
      <c r="B85" s="91">
        <v>30586845.819950003</v>
      </c>
      <c r="C85" s="91">
        <v>1253197.51</v>
      </c>
      <c r="D85" s="91">
        <v>31840043.32994999</v>
      </c>
      <c r="E85" s="92">
        <v>1456512.6179849198</v>
      </c>
      <c r="F85" s="93">
        <v>111043.64</v>
      </c>
      <c r="G85" s="94">
        <v>1567556.2579849202</v>
      </c>
      <c r="H85" s="6"/>
    </row>
    <row r="86" spans="7:8" ht="12.75">
      <c r="G86" s="103"/>
      <c r="H86" s="6"/>
    </row>
  </sheetData>
  <mergeCells count="10">
    <mergeCell ref="A1:G1"/>
    <mergeCell ref="A3:G3"/>
    <mergeCell ref="B5:D5"/>
    <mergeCell ref="E5:G5"/>
    <mergeCell ref="F6:F7"/>
    <mergeCell ref="G6:G7"/>
    <mergeCell ref="B6:B7"/>
    <mergeCell ref="C6:C7"/>
    <mergeCell ref="D6:D7"/>
    <mergeCell ref="E6:E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"/>
  <dimension ref="A1:J77"/>
  <sheetViews>
    <sheetView showGridLines="0" zoomScale="75" zoomScaleNormal="75" workbookViewId="0" topLeftCell="A1">
      <selection activeCell="C7" sqref="C7"/>
    </sheetView>
  </sheetViews>
  <sheetFormatPr defaultColWidth="11.421875" defaultRowHeight="12.75"/>
  <cols>
    <col min="1" max="1" width="37.00390625" style="3" customWidth="1"/>
    <col min="2" max="3" width="11.421875" style="3" customWidth="1"/>
    <col min="4" max="5" width="11.421875" style="4" customWidth="1"/>
    <col min="6" max="6" width="11.421875" style="38" customWidth="1"/>
    <col min="7" max="16384" width="11.421875" style="3" customWidth="1"/>
  </cols>
  <sheetData>
    <row r="1" spans="1:6" s="2" customFormat="1" ht="18">
      <c r="A1" s="142" t="s">
        <v>0</v>
      </c>
      <c r="B1" s="142"/>
      <c r="C1" s="142"/>
      <c r="D1" s="142"/>
      <c r="E1" s="142"/>
      <c r="F1" s="46"/>
    </row>
    <row r="2" ht="12.75">
      <c r="A2" s="149" t="s">
        <v>143</v>
      </c>
    </row>
    <row r="3" spans="1:5" ht="15">
      <c r="A3" s="143" t="s">
        <v>115</v>
      </c>
      <c r="B3" s="143"/>
      <c r="C3" s="143"/>
      <c r="D3" s="143"/>
      <c r="E3" s="143"/>
    </row>
    <row r="4" spans="1:5" ht="14.25">
      <c r="A4" s="20"/>
      <c r="B4" s="20"/>
      <c r="C4" s="20"/>
      <c r="D4" s="33"/>
      <c r="E4" s="33"/>
    </row>
    <row r="5" spans="1:5" ht="12.75">
      <c r="A5" s="118" t="s">
        <v>79</v>
      </c>
      <c r="B5" s="120" t="s">
        <v>17</v>
      </c>
      <c r="C5" s="121"/>
      <c r="D5" s="122" t="s">
        <v>18</v>
      </c>
      <c r="E5" s="144"/>
    </row>
    <row r="6" spans="1:5" ht="13.5" thickBot="1">
      <c r="A6" s="119"/>
      <c r="B6" s="21">
        <v>2005</v>
      </c>
      <c r="C6" s="21">
        <v>2006</v>
      </c>
      <c r="D6" s="95">
        <v>2005</v>
      </c>
      <c r="E6" s="95">
        <v>2006</v>
      </c>
    </row>
    <row r="7" spans="1:5" ht="12.75">
      <c r="A7" s="22" t="s">
        <v>19</v>
      </c>
      <c r="B7" s="23">
        <v>14824</v>
      </c>
      <c r="C7" s="23">
        <v>17550</v>
      </c>
      <c r="D7" s="24">
        <v>10050</v>
      </c>
      <c r="E7" s="24">
        <v>11023</v>
      </c>
    </row>
    <row r="8" spans="1:5" ht="12.75">
      <c r="A8" s="25"/>
      <c r="B8" s="26"/>
      <c r="C8" s="26"/>
      <c r="D8" s="27"/>
      <c r="E8" s="27"/>
    </row>
    <row r="9" spans="1:5" s="4" customFormat="1" ht="12" customHeight="1">
      <c r="A9" s="42" t="s">
        <v>77</v>
      </c>
      <c r="B9" s="56"/>
      <c r="C9" s="56"/>
      <c r="D9" s="57"/>
      <c r="E9" s="57"/>
    </row>
    <row r="10" spans="1:5" s="4" customFormat="1" ht="12" customHeight="1">
      <c r="A10" s="58" t="s">
        <v>20</v>
      </c>
      <c r="B10" s="56">
        <v>2998</v>
      </c>
      <c r="C10" s="56">
        <v>3635</v>
      </c>
      <c r="D10" s="57">
        <v>8936</v>
      </c>
      <c r="E10" s="57">
        <v>9617</v>
      </c>
    </row>
    <row r="11" spans="1:5" s="4" customFormat="1" ht="12" customHeight="1">
      <c r="A11" s="59" t="s">
        <v>81</v>
      </c>
      <c r="B11" s="60">
        <v>1555</v>
      </c>
      <c r="C11" s="60">
        <v>1102</v>
      </c>
      <c r="D11" s="61">
        <v>1771</v>
      </c>
      <c r="E11" s="61">
        <v>2251</v>
      </c>
    </row>
    <row r="12" spans="1:5" s="4" customFormat="1" ht="12" customHeight="1">
      <c r="A12" s="59" t="s">
        <v>82</v>
      </c>
      <c r="B12" s="60">
        <v>1</v>
      </c>
      <c r="C12" s="60">
        <v>49</v>
      </c>
      <c r="D12" s="61">
        <v>453</v>
      </c>
      <c r="E12" s="61">
        <v>598</v>
      </c>
    </row>
    <row r="13" spans="1:5" s="4" customFormat="1" ht="12" customHeight="1">
      <c r="A13" s="59" t="s">
        <v>83</v>
      </c>
      <c r="B13" s="60">
        <v>108</v>
      </c>
      <c r="C13" s="60">
        <v>156</v>
      </c>
      <c r="D13" s="61">
        <v>107</v>
      </c>
      <c r="E13" s="61">
        <v>146</v>
      </c>
    </row>
    <row r="14" spans="1:5" s="4" customFormat="1" ht="12" customHeight="1">
      <c r="A14" s="59" t="s">
        <v>84</v>
      </c>
      <c r="B14" s="60" t="s">
        <v>21</v>
      </c>
      <c r="C14" s="60" t="s">
        <v>21</v>
      </c>
      <c r="D14" s="61" t="s">
        <v>21</v>
      </c>
      <c r="E14" s="61">
        <v>15</v>
      </c>
    </row>
    <row r="15" spans="1:5" s="4" customFormat="1" ht="12" customHeight="1">
      <c r="A15" s="59" t="s">
        <v>85</v>
      </c>
      <c r="B15" s="60">
        <v>1</v>
      </c>
      <c r="C15" s="60">
        <v>1</v>
      </c>
      <c r="D15" s="61">
        <v>124</v>
      </c>
      <c r="E15" s="61">
        <v>44</v>
      </c>
    </row>
    <row r="16" spans="1:5" s="4" customFormat="1" ht="12" customHeight="1">
      <c r="A16" s="59" t="s">
        <v>86</v>
      </c>
      <c r="B16" s="60" t="s">
        <v>21</v>
      </c>
      <c r="C16" s="60" t="s">
        <v>21</v>
      </c>
      <c r="D16" s="61" t="s">
        <v>21</v>
      </c>
      <c r="E16" s="61" t="s">
        <v>21</v>
      </c>
    </row>
    <row r="17" spans="1:5" s="4" customFormat="1" ht="12" customHeight="1">
      <c r="A17" s="59" t="s">
        <v>87</v>
      </c>
      <c r="B17" s="60" t="s">
        <v>21</v>
      </c>
      <c r="C17" s="60" t="s">
        <v>21</v>
      </c>
      <c r="D17" s="61">
        <v>1</v>
      </c>
      <c r="E17" s="61">
        <v>25</v>
      </c>
    </row>
    <row r="18" spans="1:5" s="4" customFormat="1" ht="12" customHeight="1">
      <c r="A18" s="59" t="s">
        <v>88</v>
      </c>
      <c r="B18" s="60" t="s">
        <v>21</v>
      </c>
      <c r="C18" s="60" t="s">
        <v>21</v>
      </c>
      <c r="D18" s="61">
        <v>1</v>
      </c>
      <c r="E18" s="61">
        <v>17</v>
      </c>
    </row>
    <row r="19" spans="1:5" s="4" customFormat="1" ht="12" customHeight="1">
      <c r="A19" s="59" t="s">
        <v>89</v>
      </c>
      <c r="B19" s="60" t="s">
        <v>21</v>
      </c>
      <c r="C19" s="60" t="s">
        <v>21</v>
      </c>
      <c r="D19" s="61" t="s">
        <v>21</v>
      </c>
      <c r="E19" s="61">
        <v>1</v>
      </c>
    </row>
    <row r="20" spans="1:5" s="4" customFormat="1" ht="12" customHeight="1">
      <c r="A20" s="59" t="s">
        <v>90</v>
      </c>
      <c r="B20" s="60">
        <v>663</v>
      </c>
      <c r="C20" s="60">
        <v>924</v>
      </c>
      <c r="D20" s="61">
        <v>4187</v>
      </c>
      <c r="E20" s="61">
        <v>3692</v>
      </c>
    </row>
    <row r="21" spans="1:5" s="4" customFormat="1" ht="12" customHeight="1">
      <c r="A21" s="59" t="s">
        <v>91</v>
      </c>
      <c r="B21" s="60">
        <v>27</v>
      </c>
      <c r="C21" s="60" t="s">
        <v>21</v>
      </c>
      <c r="D21" s="61">
        <v>482</v>
      </c>
      <c r="E21" s="61">
        <v>766</v>
      </c>
    </row>
    <row r="22" spans="1:5" s="4" customFormat="1" ht="12" customHeight="1">
      <c r="A22" s="59" t="s">
        <v>92</v>
      </c>
      <c r="B22" s="60">
        <v>27</v>
      </c>
      <c r="C22" s="60">
        <v>7</v>
      </c>
      <c r="D22" s="61">
        <v>76</v>
      </c>
      <c r="E22" s="61">
        <v>105</v>
      </c>
    </row>
    <row r="23" spans="1:5" s="4" customFormat="1" ht="12" customHeight="1">
      <c r="A23" s="59" t="s">
        <v>93</v>
      </c>
      <c r="B23" s="60">
        <v>133</v>
      </c>
      <c r="C23" s="60">
        <v>22</v>
      </c>
      <c r="D23" s="61" t="s">
        <v>21</v>
      </c>
      <c r="E23" s="61" t="s">
        <v>21</v>
      </c>
    </row>
    <row r="24" spans="1:5" s="4" customFormat="1" ht="12" customHeight="1">
      <c r="A24" s="59" t="s">
        <v>94</v>
      </c>
      <c r="B24" s="60" t="s">
        <v>21</v>
      </c>
      <c r="C24" s="60" t="s">
        <v>21</v>
      </c>
      <c r="D24" s="61" t="s">
        <v>21</v>
      </c>
      <c r="E24" s="61" t="s">
        <v>21</v>
      </c>
    </row>
    <row r="25" spans="1:5" s="4" customFormat="1" ht="12" customHeight="1">
      <c r="A25" s="59" t="s">
        <v>95</v>
      </c>
      <c r="B25" s="60">
        <v>103</v>
      </c>
      <c r="C25" s="60">
        <v>59</v>
      </c>
      <c r="D25" s="61">
        <v>128</v>
      </c>
      <c r="E25" s="61">
        <v>121</v>
      </c>
    </row>
    <row r="26" spans="1:5" s="4" customFormat="1" ht="12" customHeight="1">
      <c r="A26" s="59" t="s">
        <v>96</v>
      </c>
      <c r="B26" s="60" t="s">
        <v>21</v>
      </c>
      <c r="C26" s="60" t="s">
        <v>21</v>
      </c>
      <c r="D26" s="61" t="s">
        <v>21</v>
      </c>
      <c r="E26" s="61">
        <v>1</v>
      </c>
    </row>
    <row r="27" spans="1:5" s="4" customFormat="1" ht="12" customHeight="1">
      <c r="A27" s="59" t="s">
        <v>97</v>
      </c>
      <c r="B27" s="60" t="s">
        <v>21</v>
      </c>
      <c r="C27" s="60" t="s">
        <v>21</v>
      </c>
      <c r="D27" s="61">
        <v>1</v>
      </c>
      <c r="E27" s="61">
        <v>2</v>
      </c>
    </row>
    <row r="28" spans="1:5" s="4" customFormat="1" ht="12" customHeight="1">
      <c r="A28" s="59" t="s">
        <v>98</v>
      </c>
      <c r="B28" s="60" t="s">
        <v>21</v>
      </c>
      <c r="C28" s="60" t="s">
        <v>21</v>
      </c>
      <c r="D28" s="61" t="s">
        <v>21</v>
      </c>
      <c r="E28" s="61">
        <v>1</v>
      </c>
    </row>
    <row r="29" spans="1:5" s="4" customFormat="1" ht="12" customHeight="1">
      <c r="A29" s="59" t="s">
        <v>99</v>
      </c>
      <c r="B29" s="60" t="s">
        <v>21</v>
      </c>
      <c r="C29" s="60" t="s">
        <v>21</v>
      </c>
      <c r="D29" s="61" t="s">
        <v>21</v>
      </c>
      <c r="E29" s="61">
        <v>2</v>
      </c>
    </row>
    <row r="30" spans="1:5" s="4" customFormat="1" ht="12" customHeight="1">
      <c r="A30" s="59" t="s">
        <v>100</v>
      </c>
      <c r="B30" s="60" t="s">
        <v>21</v>
      </c>
      <c r="C30" s="60">
        <v>595</v>
      </c>
      <c r="D30" s="61">
        <v>3</v>
      </c>
      <c r="E30" s="61">
        <v>88</v>
      </c>
    </row>
    <row r="31" spans="1:5" s="4" customFormat="1" ht="12" customHeight="1">
      <c r="A31" s="59" t="s">
        <v>101</v>
      </c>
      <c r="B31" s="60">
        <v>296</v>
      </c>
      <c r="C31" s="60">
        <v>625</v>
      </c>
      <c r="D31" s="61">
        <v>781</v>
      </c>
      <c r="E31" s="61">
        <v>959</v>
      </c>
    </row>
    <row r="32" spans="1:5" s="4" customFormat="1" ht="12" customHeight="1">
      <c r="A32" s="59" t="s">
        <v>102</v>
      </c>
      <c r="B32" s="60">
        <v>83</v>
      </c>
      <c r="C32" s="60">
        <v>5</v>
      </c>
      <c r="D32" s="61">
        <v>427</v>
      </c>
      <c r="E32" s="61">
        <v>404</v>
      </c>
    </row>
    <row r="33" spans="1:5" s="4" customFormat="1" ht="12" customHeight="1">
      <c r="A33" s="59" t="s">
        <v>103</v>
      </c>
      <c r="B33" s="60">
        <v>1</v>
      </c>
      <c r="C33" s="60">
        <v>90</v>
      </c>
      <c r="D33" s="61">
        <v>222</v>
      </c>
      <c r="E33" s="61">
        <v>188</v>
      </c>
    </row>
    <row r="34" spans="1:5" s="4" customFormat="1" ht="12" customHeight="1">
      <c r="A34" s="59" t="s">
        <v>104</v>
      </c>
      <c r="B34" s="60" t="s">
        <v>21</v>
      </c>
      <c r="C34" s="60" t="s">
        <v>21</v>
      </c>
      <c r="D34" s="61">
        <v>172</v>
      </c>
      <c r="E34" s="61">
        <v>191</v>
      </c>
    </row>
    <row r="35" spans="1:5" s="4" customFormat="1" ht="12" customHeight="1">
      <c r="A35" s="62" t="s">
        <v>22</v>
      </c>
      <c r="B35" s="60"/>
      <c r="C35" s="60"/>
      <c r="D35" s="61"/>
      <c r="E35" s="61"/>
    </row>
    <row r="36" spans="1:5" s="4" customFormat="1" ht="12" customHeight="1">
      <c r="A36" s="63" t="s">
        <v>23</v>
      </c>
      <c r="B36" s="60"/>
      <c r="C36" s="60"/>
      <c r="D36" s="61"/>
      <c r="E36" s="61"/>
    </row>
    <row r="37" spans="1:5" s="4" customFormat="1" ht="12" customHeight="1">
      <c r="A37" s="59" t="s">
        <v>105</v>
      </c>
      <c r="B37" s="60" t="s">
        <v>21</v>
      </c>
      <c r="C37" s="60" t="s">
        <v>21</v>
      </c>
      <c r="D37" s="61" t="s">
        <v>21</v>
      </c>
      <c r="E37" s="61" t="s">
        <v>21</v>
      </c>
    </row>
    <row r="38" spans="1:5" s="4" customFormat="1" ht="12" customHeight="1">
      <c r="A38" s="59" t="s">
        <v>106</v>
      </c>
      <c r="B38" s="60">
        <v>47</v>
      </c>
      <c r="C38" s="60">
        <v>41</v>
      </c>
      <c r="D38" s="61" t="s">
        <v>21</v>
      </c>
      <c r="E38" s="61" t="s">
        <v>21</v>
      </c>
    </row>
    <row r="39" spans="1:5" s="4" customFormat="1" ht="12" customHeight="1">
      <c r="A39" s="64" t="s">
        <v>107</v>
      </c>
      <c r="B39" s="60" t="s">
        <v>21</v>
      </c>
      <c r="C39" s="60" t="s">
        <v>21</v>
      </c>
      <c r="D39" s="61" t="s">
        <v>21</v>
      </c>
      <c r="E39" s="61" t="s">
        <v>21</v>
      </c>
    </row>
    <row r="40" spans="1:5" s="4" customFormat="1" ht="12" customHeight="1">
      <c r="A40" s="59" t="s">
        <v>108</v>
      </c>
      <c r="B40" s="60">
        <v>40</v>
      </c>
      <c r="C40" s="60">
        <v>259</v>
      </c>
      <c r="D40" s="61" t="s">
        <v>21</v>
      </c>
      <c r="E40" s="61" t="s">
        <v>21</v>
      </c>
    </row>
    <row r="41" spans="1:5" s="4" customFormat="1" ht="12" customHeight="1">
      <c r="A41" s="64" t="s">
        <v>109</v>
      </c>
      <c r="B41" s="60" t="s">
        <v>21</v>
      </c>
      <c r="C41" s="60">
        <v>45</v>
      </c>
      <c r="D41" s="61" t="s">
        <v>21</v>
      </c>
      <c r="E41" s="61" t="s">
        <v>21</v>
      </c>
    </row>
    <row r="42" spans="1:5" ht="12.75">
      <c r="A42" s="25" t="s">
        <v>22</v>
      </c>
      <c r="B42" s="29"/>
      <c r="C42" s="29"/>
      <c r="D42" s="30"/>
      <c r="E42" s="30"/>
    </row>
    <row r="43" spans="1:5" ht="12.75">
      <c r="A43" s="42" t="s">
        <v>78</v>
      </c>
      <c r="B43" s="29"/>
      <c r="C43" s="29"/>
      <c r="D43" s="30"/>
      <c r="E43" s="30"/>
    </row>
    <row r="44" spans="1:5" ht="12.75">
      <c r="A44" s="28" t="s">
        <v>24</v>
      </c>
      <c r="B44" s="43">
        <v>7173</v>
      </c>
      <c r="C44" s="43">
        <v>6997</v>
      </c>
      <c r="D44" s="30" t="s">
        <v>21</v>
      </c>
      <c r="E44" s="30" t="s">
        <v>21</v>
      </c>
    </row>
    <row r="45" spans="1:5" ht="12.75">
      <c r="A45" s="28" t="s">
        <v>25</v>
      </c>
      <c r="B45" s="29">
        <v>41</v>
      </c>
      <c r="C45" s="29" t="s">
        <v>21</v>
      </c>
      <c r="D45" s="30" t="s">
        <v>21</v>
      </c>
      <c r="E45" s="30" t="s">
        <v>21</v>
      </c>
    </row>
    <row r="46" spans="1:5" ht="12.75">
      <c r="A46" s="28" t="s">
        <v>26</v>
      </c>
      <c r="B46" s="43">
        <v>453</v>
      </c>
      <c r="C46" s="43">
        <v>44</v>
      </c>
      <c r="D46" s="30" t="s">
        <v>21</v>
      </c>
      <c r="E46" s="30" t="s">
        <v>21</v>
      </c>
    </row>
    <row r="47" spans="1:5" ht="12.75">
      <c r="A47" s="28" t="s">
        <v>27</v>
      </c>
      <c r="B47" s="29" t="s">
        <v>21</v>
      </c>
      <c r="C47" s="29" t="s">
        <v>21</v>
      </c>
      <c r="D47" s="44">
        <v>35</v>
      </c>
      <c r="E47" s="44">
        <v>33</v>
      </c>
    </row>
    <row r="48" spans="1:5" ht="12.75">
      <c r="A48" s="28" t="s">
        <v>28</v>
      </c>
      <c r="B48" s="29" t="s">
        <v>21</v>
      </c>
      <c r="C48" s="29" t="s">
        <v>21</v>
      </c>
      <c r="D48" s="44">
        <v>39</v>
      </c>
      <c r="E48" s="44">
        <v>30</v>
      </c>
    </row>
    <row r="49" spans="1:5" ht="12.75">
      <c r="A49" s="28" t="s">
        <v>29</v>
      </c>
      <c r="B49" s="43">
        <v>64</v>
      </c>
      <c r="C49" s="43">
        <v>44</v>
      </c>
      <c r="D49" s="30" t="s">
        <v>21</v>
      </c>
      <c r="E49" s="30" t="s">
        <v>21</v>
      </c>
    </row>
    <row r="50" spans="1:5" ht="13.5" thickBot="1">
      <c r="A50" s="31" t="s">
        <v>30</v>
      </c>
      <c r="B50" s="32">
        <v>1</v>
      </c>
      <c r="C50" s="32">
        <v>56</v>
      </c>
      <c r="D50" s="45">
        <v>36</v>
      </c>
      <c r="E50" s="45">
        <v>13</v>
      </c>
    </row>
    <row r="51" spans="1:10" s="4" customFormat="1" ht="12.75">
      <c r="A51" s="50" t="s">
        <v>80</v>
      </c>
      <c r="B51" s="51"/>
      <c r="C51" s="51"/>
      <c r="D51" s="51"/>
      <c r="E51" s="51"/>
      <c r="G51" s="52"/>
      <c r="H51" s="53"/>
      <c r="I51" s="54"/>
      <c r="J51" s="54"/>
    </row>
    <row r="52" ht="12.75">
      <c r="A52" s="3" t="s">
        <v>22</v>
      </c>
    </row>
    <row r="53" ht="12.75">
      <c r="A53" s="3" t="s">
        <v>22</v>
      </c>
    </row>
    <row r="54" ht="12.75">
      <c r="A54" s="3" t="s">
        <v>22</v>
      </c>
    </row>
    <row r="55" ht="12.75">
      <c r="A55" s="3" t="s">
        <v>22</v>
      </c>
    </row>
    <row r="56" ht="12.75">
      <c r="A56" s="3" t="s">
        <v>22</v>
      </c>
    </row>
    <row r="57" ht="12.75">
      <c r="A57" s="3" t="s">
        <v>22</v>
      </c>
    </row>
    <row r="58" ht="12.75">
      <c r="A58" s="3" t="s">
        <v>22</v>
      </c>
    </row>
    <row r="59" ht="12.75">
      <c r="A59" s="3" t="s">
        <v>22</v>
      </c>
    </row>
    <row r="60" ht="12.75">
      <c r="A60" s="3" t="s">
        <v>22</v>
      </c>
    </row>
    <row r="61" ht="12.75">
      <c r="A61" s="3" t="s">
        <v>22</v>
      </c>
    </row>
    <row r="62" ht="12.75">
      <c r="A62" s="3" t="s">
        <v>22</v>
      </c>
    </row>
    <row r="63" ht="12.75">
      <c r="A63" s="3" t="s">
        <v>22</v>
      </c>
    </row>
    <row r="64" ht="12.75">
      <c r="A64" s="3" t="s">
        <v>22</v>
      </c>
    </row>
    <row r="65" ht="12.75">
      <c r="A65" s="3" t="s">
        <v>22</v>
      </c>
    </row>
    <row r="66" ht="12.75">
      <c r="A66" s="3" t="s">
        <v>22</v>
      </c>
    </row>
    <row r="67" ht="12.75">
      <c r="A67" s="3" t="s">
        <v>22</v>
      </c>
    </row>
    <row r="68" ht="12.75">
      <c r="A68" s="3" t="s">
        <v>22</v>
      </c>
    </row>
    <row r="69" ht="12.75">
      <c r="A69" s="3" t="s">
        <v>22</v>
      </c>
    </row>
    <row r="70" ht="12.75">
      <c r="A70" s="3" t="s">
        <v>22</v>
      </c>
    </row>
    <row r="71" ht="12.75">
      <c r="A71" s="3" t="s">
        <v>22</v>
      </c>
    </row>
    <row r="72" ht="12.75">
      <c r="A72" s="3" t="s">
        <v>22</v>
      </c>
    </row>
    <row r="73" ht="12.75">
      <c r="A73" s="3" t="s">
        <v>22</v>
      </c>
    </row>
    <row r="74" ht="12.75">
      <c r="A74" s="3" t="s">
        <v>22</v>
      </c>
    </row>
    <row r="75" ht="12.75">
      <c r="A75" s="3" t="s">
        <v>22</v>
      </c>
    </row>
    <row r="76" ht="12.75">
      <c r="A76" s="3" t="s">
        <v>22</v>
      </c>
    </row>
    <row r="77" ht="12.75">
      <c r="A77" s="3" t="s">
        <v>22</v>
      </c>
    </row>
  </sheetData>
  <mergeCells count="5">
    <mergeCell ref="A1:E1"/>
    <mergeCell ref="A3:E3"/>
    <mergeCell ref="A5:A6"/>
    <mergeCell ref="B5:C5"/>
    <mergeCell ref="D5:E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0"/>
  <dimension ref="A1:H77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7.00390625" style="3" customWidth="1"/>
    <col min="2" max="2" width="24.7109375" style="3" customWidth="1"/>
    <col min="3" max="3" width="24.7109375" style="4" customWidth="1"/>
    <col min="4" max="4" width="11.421875" style="38" customWidth="1"/>
    <col min="5" max="16384" width="11.421875" style="3" customWidth="1"/>
  </cols>
  <sheetData>
    <row r="1" spans="1:4" s="2" customFormat="1" ht="18">
      <c r="A1" s="142" t="s">
        <v>0</v>
      </c>
      <c r="B1" s="142"/>
      <c r="C1" s="142"/>
      <c r="D1" s="46"/>
    </row>
    <row r="2" ht="12.75">
      <c r="A2" s="149" t="s">
        <v>143</v>
      </c>
    </row>
    <row r="3" spans="1:3" ht="15">
      <c r="A3" s="143" t="s">
        <v>139</v>
      </c>
      <c r="B3" s="143"/>
      <c r="C3" s="143"/>
    </row>
    <row r="4" spans="1:3" ht="15" thickBot="1">
      <c r="A4" s="20"/>
      <c r="B4" s="20"/>
      <c r="C4" s="33"/>
    </row>
    <row r="5" spans="1:3" ht="12.75">
      <c r="A5" s="145" t="s">
        <v>79</v>
      </c>
      <c r="B5" s="145" t="s">
        <v>17</v>
      </c>
      <c r="C5" s="147" t="s">
        <v>18</v>
      </c>
    </row>
    <row r="6" spans="1:3" ht="13.5" thickBot="1">
      <c r="A6" s="146"/>
      <c r="B6" s="146"/>
      <c r="C6" s="148"/>
    </row>
    <row r="7" spans="1:3" ht="12.75">
      <c r="A7" s="22" t="s">
        <v>19</v>
      </c>
      <c r="B7" s="104">
        <v>11634</v>
      </c>
      <c r="C7" s="105">
        <v>14908</v>
      </c>
    </row>
    <row r="8" spans="1:3" ht="12.75">
      <c r="A8" s="25"/>
      <c r="B8" s="104"/>
      <c r="C8" s="105"/>
    </row>
    <row r="9" spans="1:3" s="4" customFormat="1" ht="12.75">
      <c r="A9" s="42" t="s">
        <v>77</v>
      </c>
      <c r="B9" s="104"/>
      <c r="C9" s="105"/>
    </row>
    <row r="10" spans="1:3" s="4" customFormat="1" ht="12.75">
      <c r="A10" s="58" t="s">
        <v>20</v>
      </c>
      <c r="B10" s="104">
        <f>SUM(B11:B36)</f>
        <v>3313</v>
      </c>
      <c r="C10" s="105">
        <f>SUM(C11:C36)</f>
        <v>12298</v>
      </c>
    </row>
    <row r="11" spans="1:3" s="4" customFormat="1" ht="12.75">
      <c r="A11" s="59" t="s">
        <v>81</v>
      </c>
      <c r="B11" s="106">
        <v>1226</v>
      </c>
      <c r="C11" s="107">
        <v>2667</v>
      </c>
    </row>
    <row r="12" spans="1:3" s="4" customFormat="1" ht="12.75">
      <c r="A12" s="59" t="s">
        <v>82</v>
      </c>
      <c r="B12" s="106">
        <v>1</v>
      </c>
      <c r="C12" s="107">
        <v>500</v>
      </c>
    </row>
    <row r="13" spans="1:3" s="4" customFormat="1" ht="12.75">
      <c r="A13" s="59" t="s">
        <v>83</v>
      </c>
      <c r="B13" s="106">
        <v>27</v>
      </c>
      <c r="C13" s="107">
        <v>142</v>
      </c>
    </row>
    <row r="14" spans="1:3" s="4" customFormat="1" ht="12.75">
      <c r="A14" s="59" t="s">
        <v>106</v>
      </c>
      <c r="B14" s="106" t="s">
        <v>137</v>
      </c>
      <c r="C14" s="107" t="s">
        <v>137</v>
      </c>
    </row>
    <row r="15" spans="1:3" s="4" customFormat="1" ht="12.75">
      <c r="A15" s="59" t="s">
        <v>84</v>
      </c>
      <c r="B15" s="106" t="s">
        <v>137</v>
      </c>
      <c r="C15" s="107">
        <v>82</v>
      </c>
    </row>
    <row r="16" spans="1:3" s="4" customFormat="1" ht="12.75">
      <c r="A16" s="59" t="s">
        <v>85</v>
      </c>
      <c r="B16" s="106">
        <v>1</v>
      </c>
      <c r="C16" s="107">
        <v>14</v>
      </c>
    </row>
    <row r="17" spans="1:6" ht="12.75">
      <c r="A17" s="59" t="s">
        <v>86</v>
      </c>
      <c r="B17" s="106">
        <v>70</v>
      </c>
      <c r="C17" s="107">
        <v>8</v>
      </c>
      <c r="D17" s="3"/>
      <c r="E17" s="38"/>
      <c r="F17" s="38"/>
    </row>
    <row r="18" spans="1:6" ht="12.75">
      <c r="A18" s="59" t="s">
        <v>87</v>
      </c>
      <c r="B18" s="106" t="s">
        <v>137</v>
      </c>
      <c r="C18" s="107" t="s">
        <v>137</v>
      </c>
      <c r="D18" s="3"/>
      <c r="E18" s="38"/>
      <c r="F18" s="38"/>
    </row>
    <row r="19" spans="1:6" ht="12.75">
      <c r="A19" s="59" t="s">
        <v>88</v>
      </c>
      <c r="B19" s="106" t="s">
        <v>137</v>
      </c>
      <c r="C19" s="107">
        <v>19</v>
      </c>
      <c r="D19" s="3"/>
      <c r="E19" s="38"/>
      <c r="F19" s="38"/>
    </row>
    <row r="20" spans="1:6" ht="12.75">
      <c r="A20" s="59" t="s">
        <v>89</v>
      </c>
      <c r="B20" s="106" t="s">
        <v>137</v>
      </c>
      <c r="C20" s="107">
        <v>1</v>
      </c>
      <c r="D20" s="3"/>
      <c r="E20" s="38"/>
      <c r="F20" s="38"/>
    </row>
    <row r="21" spans="1:6" ht="12.75">
      <c r="A21" s="59" t="s">
        <v>90</v>
      </c>
      <c r="B21" s="106">
        <v>642</v>
      </c>
      <c r="C21" s="107">
        <v>5808</v>
      </c>
      <c r="D21" s="3"/>
      <c r="E21" s="38"/>
      <c r="F21" s="38"/>
    </row>
    <row r="22" spans="1:6" ht="12.75">
      <c r="A22" s="59" t="s">
        <v>91</v>
      </c>
      <c r="B22" s="106" t="s">
        <v>137</v>
      </c>
      <c r="C22" s="107">
        <v>897</v>
      </c>
      <c r="D22" s="3"/>
      <c r="E22" s="38"/>
      <c r="F22" s="38"/>
    </row>
    <row r="23" spans="1:6" ht="12.75">
      <c r="A23" s="59" t="s">
        <v>92</v>
      </c>
      <c r="B23" s="106">
        <v>4</v>
      </c>
      <c r="C23" s="107">
        <v>16</v>
      </c>
      <c r="D23" s="3"/>
      <c r="E23" s="38"/>
      <c r="F23" s="38"/>
    </row>
    <row r="24" spans="1:6" ht="12.75">
      <c r="A24" s="59" t="s">
        <v>93</v>
      </c>
      <c r="B24" s="106">
        <v>129</v>
      </c>
      <c r="C24" s="107" t="s">
        <v>137</v>
      </c>
      <c r="D24" s="3"/>
      <c r="E24" s="38"/>
      <c r="F24" s="38"/>
    </row>
    <row r="25" spans="1:6" ht="12.75">
      <c r="A25" s="59" t="s">
        <v>94</v>
      </c>
      <c r="B25" s="106" t="s">
        <v>137</v>
      </c>
      <c r="C25" s="107" t="s">
        <v>137</v>
      </c>
      <c r="D25" s="3"/>
      <c r="E25" s="38"/>
      <c r="F25" s="38"/>
    </row>
    <row r="26" spans="1:6" ht="12.75">
      <c r="A26" s="59" t="s">
        <v>95</v>
      </c>
      <c r="B26" s="106">
        <v>169</v>
      </c>
      <c r="C26" s="107">
        <v>157</v>
      </c>
      <c r="D26" s="3"/>
      <c r="E26" s="38"/>
      <c r="F26" s="38"/>
    </row>
    <row r="27" spans="1:6" ht="12.75">
      <c r="A27" s="59" t="s">
        <v>96</v>
      </c>
      <c r="B27" s="106" t="s">
        <v>137</v>
      </c>
      <c r="C27" s="107" t="s">
        <v>137</v>
      </c>
      <c r="D27" s="3"/>
      <c r="E27" s="38"/>
      <c r="F27" s="38"/>
    </row>
    <row r="28" spans="1:6" ht="12.75">
      <c r="A28" s="59" t="s">
        <v>97</v>
      </c>
      <c r="B28" s="106" t="s">
        <v>137</v>
      </c>
      <c r="C28" s="107">
        <v>2</v>
      </c>
      <c r="D28" s="3"/>
      <c r="E28" s="38"/>
      <c r="F28" s="38"/>
    </row>
    <row r="29" spans="1:6" ht="12.75">
      <c r="A29" s="59" t="s">
        <v>98</v>
      </c>
      <c r="B29" s="106" t="s">
        <v>137</v>
      </c>
      <c r="C29" s="107" t="s">
        <v>137</v>
      </c>
      <c r="D29" s="3"/>
      <c r="E29" s="38"/>
      <c r="F29" s="38"/>
    </row>
    <row r="30" spans="1:6" ht="12.75">
      <c r="A30" s="59" t="s">
        <v>99</v>
      </c>
      <c r="B30" s="106" t="s">
        <v>137</v>
      </c>
      <c r="C30" s="107">
        <v>11</v>
      </c>
      <c r="D30" s="3"/>
      <c r="E30" s="38"/>
      <c r="F30" s="38"/>
    </row>
    <row r="31" spans="1:6" ht="12.75">
      <c r="A31" s="59" t="s">
        <v>100</v>
      </c>
      <c r="B31" s="106">
        <v>39</v>
      </c>
      <c r="C31" s="107">
        <v>4</v>
      </c>
      <c r="D31" s="3"/>
      <c r="E31" s="38"/>
      <c r="F31" s="38"/>
    </row>
    <row r="32" spans="1:6" ht="12.75">
      <c r="A32" s="59" t="s">
        <v>101</v>
      </c>
      <c r="B32" s="106">
        <v>939</v>
      </c>
      <c r="C32" s="107">
        <v>1208</v>
      </c>
      <c r="D32" s="3"/>
      <c r="E32" s="38"/>
      <c r="F32" s="38"/>
    </row>
    <row r="33" spans="1:3" s="4" customFormat="1" ht="12.75">
      <c r="A33" s="59" t="s">
        <v>102</v>
      </c>
      <c r="B33" s="106">
        <v>25</v>
      </c>
      <c r="C33" s="107">
        <v>372</v>
      </c>
    </row>
    <row r="34" spans="1:3" s="4" customFormat="1" ht="12.75">
      <c r="A34" s="59" t="s">
        <v>103</v>
      </c>
      <c r="B34" s="106">
        <v>41</v>
      </c>
      <c r="C34" s="107">
        <v>170</v>
      </c>
    </row>
    <row r="35" spans="1:3" s="4" customFormat="1" ht="12.75">
      <c r="A35" s="59" t="s">
        <v>108</v>
      </c>
      <c r="B35" s="106" t="s">
        <v>137</v>
      </c>
      <c r="C35" s="107">
        <v>5</v>
      </c>
    </row>
    <row r="36" spans="1:3" s="4" customFormat="1" ht="12.75">
      <c r="A36" s="59" t="s">
        <v>104</v>
      </c>
      <c r="B36" s="106" t="s">
        <v>137</v>
      </c>
      <c r="C36" s="107">
        <v>215</v>
      </c>
    </row>
    <row r="37" spans="1:3" s="4" customFormat="1" ht="12.75">
      <c r="A37" s="62" t="s">
        <v>22</v>
      </c>
      <c r="B37" s="106"/>
      <c r="C37" s="107"/>
    </row>
    <row r="38" spans="1:3" s="4" customFormat="1" ht="12.75">
      <c r="A38" s="63" t="s">
        <v>23</v>
      </c>
      <c r="B38" s="106"/>
      <c r="C38" s="107"/>
    </row>
    <row r="39" spans="1:3" s="4" customFormat="1" ht="12.75">
      <c r="A39" s="59" t="s">
        <v>105</v>
      </c>
      <c r="B39" s="106" t="s">
        <v>21</v>
      </c>
      <c r="C39" s="107" t="s">
        <v>21</v>
      </c>
    </row>
    <row r="40" spans="1:3" s="4" customFormat="1" ht="12.75">
      <c r="A40" s="64" t="s">
        <v>107</v>
      </c>
      <c r="B40" s="106" t="s">
        <v>21</v>
      </c>
      <c r="C40" s="107" t="s">
        <v>21</v>
      </c>
    </row>
    <row r="41" spans="1:3" s="4" customFormat="1" ht="12.75">
      <c r="A41" s="64" t="s">
        <v>109</v>
      </c>
      <c r="B41" s="106" t="s">
        <v>21</v>
      </c>
      <c r="C41" s="107" t="s">
        <v>21</v>
      </c>
    </row>
    <row r="42" spans="1:3" ht="12.75">
      <c r="A42" s="25" t="s">
        <v>22</v>
      </c>
      <c r="B42" s="106"/>
      <c r="C42" s="107"/>
    </row>
    <row r="43" spans="1:3" ht="12.75">
      <c r="A43" s="42" t="s">
        <v>78</v>
      </c>
      <c r="B43" s="106"/>
      <c r="C43" s="107"/>
    </row>
    <row r="44" spans="1:3" ht="12.75">
      <c r="A44" s="28" t="s">
        <v>24</v>
      </c>
      <c r="B44" s="106">
        <v>2613</v>
      </c>
      <c r="C44" s="107" t="s">
        <v>137</v>
      </c>
    </row>
    <row r="45" spans="1:3" ht="12.75">
      <c r="A45" s="28" t="s">
        <v>25</v>
      </c>
      <c r="B45" s="106" t="s">
        <v>137</v>
      </c>
      <c r="C45" s="107">
        <v>43</v>
      </c>
    </row>
    <row r="46" spans="1:3" ht="12.75">
      <c r="A46" s="28" t="s">
        <v>26</v>
      </c>
      <c r="B46" s="106" t="s">
        <v>137</v>
      </c>
      <c r="C46" s="107" t="s">
        <v>137</v>
      </c>
    </row>
    <row r="47" spans="1:3" ht="12.75">
      <c r="A47" s="28" t="s">
        <v>27</v>
      </c>
      <c r="B47" s="106">
        <v>22</v>
      </c>
      <c r="C47" s="107">
        <v>54</v>
      </c>
    </row>
    <row r="48" spans="1:3" ht="12.75">
      <c r="A48" s="28" t="s">
        <v>28</v>
      </c>
      <c r="B48" s="106" t="s">
        <v>137</v>
      </c>
      <c r="C48" s="107">
        <v>25</v>
      </c>
    </row>
    <row r="49" spans="1:3" ht="12.75">
      <c r="A49" s="28" t="s">
        <v>29</v>
      </c>
      <c r="B49" s="106">
        <v>44</v>
      </c>
      <c r="C49" s="107" t="s">
        <v>137</v>
      </c>
    </row>
    <row r="50" spans="1:3" ht="13.5" thickBot="1">
      <c r="A50" s="31" t="s">
        <v>30</v>
      </c>
      <c r="B50" s="108">
        <v>51</v>
      </c>
      <c r="C50" s="109">
        <v>58</v>
      </c>
    </row>
    <row r="51" spans="1:8" s="4" customFormat="1" ht="12.75">
      <c r="A51" s="50" t="s">
        <v>80</v>
      </c>
      <c r="B51" s="51"/>
      <c r="C51" s="51"/>
      <c r="E51" s="52"/>
      <c r="F51" s="53"/>
      <c r="G51" s="54"/>
      <c r="H51" s="54"/>
    </row>
    <row r="52" spans="1:2" ht="12.75">
      <c r="A52" s="3" t="s">
        <v>22</v>
      </c>
      <c r="B52" s="4"/>
    </row>
    <row r="53" ht="12.75">
      <c r="A53" s="3" t="s">
        <v>22</v>
      </c>
    </row>
    <row r="54" ht="12.75">
      <c r="A54" s="3" t="s">
        <v>22</v>
      </c>
    </row>
    <row r="55" ht="12.75">
      <c r="A55" s="3" t="s">
        <v>22</v>
      </c>
    </row>
    <row r="56" ht="12.75">
      <c r="A56" s="3" t="s">
        <v>22</v>
      </c>
    </row>
    <row r="57" ht="12.75">
      <c r="A57" s="3" t="s">
        <v>22</v>
      </c>
    </row>
    <row r="58" ht="12.75">
      <c r="A58" s="3" t="s">
        <v>22</v>
      </c>
    </row>
    <row r="59" ht="12.75">
      <c r="A59" s="3" t="s">
        <v>22</v>
      </c>
    </row>
    <row r="60" ht="12.75">
      <c r="A60" s="3" t="s">
        <v>22</v>
      </c>
    </row>
    <row r="61" ht="12.75">
      <c r="A61" s="3" t="s">
        <v>22</v>
      </c>
    </row>
    <row r="62" ht="12.75">
      <c r="A62" s="3" t="s">
        <v>22</v>
      </c>
    </row>
    <row r="63" ht="12.75">
      <c r="A63" s="3" t="s">
        <v>22</v>
      </c>
    </row>
    <row r="64" ht="12.75">
      <c r="A64" s="3" t="s">
        <v>22</v>
      </c>
    </row>
    <row r="65" ht="12.75">
      <c r="A65" s="3" t="s">
        <v>22</v>
      </c>
    </row>
    <row r="66" ht="12.75">
      <c r="A66" s="3" t="s">
        <v>22</v>
      </c>
    </row>
    <row r="67" ht="12.75">
      <c r="A67" s="3" t="s">
        <v>22</v>
      </c>
    </row>
    <row r="68" ht="12.75">
      <c r="A68" s="3" t="s">
        <v>22</v>
      </c>
    </row>
    <row r="69" ht="12.75">
      <c r="A69" s="3" t="s">
        <v>22</v>
      </c>
    </row>
    <row r="70" ht="12.75">
      <c r="A70" s="3" t="s">
        <v>22</v>
      </c>
    </row>
    <row r="71" ht="12.75">
      <c r="A71" s="3" t="s">
        <v>22</v>
      </c>
    </row>
    <row r="72" ht="12.75">
      <c r="A72" s="3" t="s">
        <v>22</v>
      </c>
    </row>
    <row r="73" ht="12.75">
      <c r="A73" s="3" t="s">
        <v>22</v>
      </c>
    </row>
    <row r="74" ht="12.75">
      <c r="A74" s="3" t="s">
        <v>22</v>
      </c>
    </row>
    <row r="75" ht="12.75">
      <c r="A75" s="3" t="s">
        <v>22</v>
      </c>
    </row>
    <row r="76" ht="12.75">
      <c r="A76" s="3" t="s">
        <v>22</v>
      </c>
    </row>
    <row r="77" ht="12.75">
      <c r="A77" s="3" t="s">
        <v>22</v>
      </c>
    </row>
  </sheetData>
  <mergeCells count="5">
    <mergeCell ref="A1:C1"/>
    <mergeCell ref="A3:C3"/>
    <mergeCell ref="A5:A6"/>
    <mergeCell ref="B5:B6"/>
    <mergeCell ref="C5:C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2009-02-11T07:14:21Z</cp:lastPrinted>
  <dcterms:created xsi:type="dcterms:W3CDTF">2003-08-07T08:19:34Z</dcterms:created>
  <dcterms:modified xsi:type="dcterms:W3CDTF">2009-02-12T08:07:41Z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