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6"/>
  </bookViews>
  <sheets>
    <sheet name="22.1" sheetId="1" r:id="rId1"/>
    <sheet name="22.2" sheetId="2" r:id="rId2"/>
    <sheet name="22.3" sheetId="3" r:id="rId3"/>
    <sheet name="22.4 (04)" sheetId="4" r:id="rId4"/>
    <sheet name="22.4 (05)" sheetId="5" r:id="rId5"/>
    <sheet name="22.5 (04)" sheetId="6" r:id="rId6"/>
    <sheet name="22.5 (05)" sheetId="7" r:id="rId7"/>
    <sheet name="22.6" sheetId="8" r:id="rId8"/>
    <sheet name="22.7" sheetId="9" r:id="rId9"/>
    <sheet name="22.8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'[4]GANADE1'!$B$77</definedName>
    <definedName name="\A" localSheetId="1">'[4]GANADE1'!$B$77</definedName>
    <definedName name="\A" localSheetId="2">'[4]GANADE1'!$B$77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'[2]p395fao'!$B$75</definedName>
    <definedName name="\A" localSheetId="9">'[2]p395fao'!$B$75</definedName>
    <definedName name="\A">#REF!</definedName>
    <definedName name="\B" localSheetId="0">'[2]19.22'!#REF!</definedName>
    <definedName name="\B" localSheetId="1">'[8]19.22'!#REF!</definedName>
    <definedName name="\B" localSheetId="2">'[8]19.22'!#REF!</definedName>
    <definedName name="\B" localSheetId="7">'[3]p405'!#REF!</definedName>
    <definedName name="\B">'[3]p405'!#REF!</definedName>
    <definedName name="\C" localSheetId="0">'[4]GANADE1'!$B$79</definedName>
    <definedName name="\C" localSheetId="1">'[4]GANADE1'!$B$79</definedName>
    <definedName name="\C" localSheetId="2">'[4]GANADE1'!$B$79</definedName>
    <definedName name="\C" localSheetId="3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'[2]p395fao'!$B$77</definedName>
    <definedName name="\C" localSheetId="9">'[2]p395fao'!$B$77</definedName>
    <definedName name="\C">#REF!</definedName>
    <definedName name="\D" localSheetId="0">'[2]19.11-12'!$B$51</definedName>
    <definedName name="\D" localSheetId="1">'[8]19.11-12'!$B$51</definedName>
    <definedName name="\D" localSheetId="2">'[8]19.11-12'!$B$51</definedName>
    <definedName name="\D" localSheetId="7">'[2]p395fao'!$B$79</definedName>
    <definedName name="\D">'[2]p395fao'!$B$79</definedName>
    <definedName name="\G" localSheetId="0">'[4]GANADE1'!$B$75</definedName>
    <definedName name="\G" localSheetId="1">'[4]GANADE1'!$B$75</definedName>
    <definedName name="\G" localSheetId="2">'[4]GANADE1'!$B$75</definedName>
    <definedName name="\G" localSheetId="3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'[2]p395fao'!#REF!</definedName>
    <definedName name="\G" localSheetId="9">'[2]p395fao'!#REF!</definedName>
    <definedName name="\G">#REF!</definedName>
    <definedName name="\I" localSheetId="7">#REF!</definedName>
    <definedName name="\I">#REF!</definedName>
    <definedName name="\L" localSheetId="0">'[2]19.11-12'!$B$53</definedName>
    <definedName name="\L" localSheetId="1">'[8]19.11-12'!$B$53</definedName>
    <definedName name="\L" localSheetId="2">'[8]19.11-12'!$B$53</definedName>
    <definedName name="\L" localSheetId="7">'[2]p395fao'!$B$81</definedName>
    <definedName name="\L">'[2]p395fao'!$B$81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>#REF!</definedName>
    <definedName name="\T" localSheetId="1">'[6]19.18-19'!#REF!</definedName>
    <definedName name="\T" localSheetId="2">'[6]19.18-19'!#REF!</definedName>
    <definedName name="\T" localSheetId="7">'[2]19.18-19'!#REF!</definedName>
    <definedName name="\T">'[2]19.18-19'!#REF!</definedName>
    <definedName name="\x">'[11]Arlleg01'!$IR$8190</definedName>
    <definedName name="\z">'[11]Arlleg01'!$IR$8190</definedName>
    <definedName name="__123Graph_A" localSheetId="0" hidden="1">'[2]19.14-15'!$B$34:$B$37</definedName>
    <definedName name="__123Graph_A" localSheetId="1" hidden="1">'[8]19.14-15'!$B$34:$B$37</definedName>
    <definedName name="__123Graph_A" localSheetId="2" hidden="1">'[8]19.14-15'!$B$34:$B$37</definedName>
    <definedName name="__123Graph_A" localSheetId="7" hidden="1">'[2]p399fao'!#REF!</definedName>
    <definedName name="__123Graph_A" hidden="1">'[2]p399fao'!#REF!</definedName>
    <definedName name="__123Graph_ACurrent" localSheetId="0" hidden="1">'[2]19.14-15'!$B$34:$B$37</definedName>
    <definedName name="__123Graph_ACurrent" localSheetId="1" hidden="1">'[8]19.14-15'!$B$34:$B$37</definedName>
    <definedName name="__123Graph_ACurrent" localSheetId="2" hidden="1">'[8]19.14-15'!$B$34:$B$37</definedName>
    <definedName name="__123Graph_ACurrent" localSheetId="7" hidden="1">'[2]p399fao'!#REF!</definedName>
    <definedName name="__123Graph_ACurrent" hidden="1">'[2]p399fao'!#REF!</definedName>
    <definedName name="__123Graph_AGrßfico1" localSheetId="0" hidden="1">'[2]19.14-15'!$B$34:$B$37</definedName>
    <definedName name="__123Graph_AGrßfico1" localSheetId="1" hidden="1">'[8]19.14-15'!$B$34:$B$37</definedName>
    <definedName name="__123Graph_AGrßfico1" localSheetId="2" hidden="1">'[8]19.14-15'!$B$34:$B$37</definedName>
    <definedName name="__123Graph_AGrßfico1" localSheetId="7" hidden="1">'[2]p399fao'!#REF!</definedName>
    <definedName name="__123Graph_AGrßfico1" hidden="1">'[2]p399fao'!#REF!</definedName>
    <definedName name="__123Graph_B" localSheetId="0" hidden="1">'[2]19.14-15'!#REF!</definedName>
    <definedName name="__123Graph_B" localSheetId="1" hidden="1">'[8]19.14-15'!#REF!</definedName>
    <definedName name="__123Graph_B" localSheetId="2" hidden="1">'[8]19.14-15'!#REF!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localSheetId="9" hidden="1">'[2]p399fao'!#REF!</definedName>
    <definedName name="__123Graph_B" hidden="1">'[1]p122'!#REF!</definedName>
    <definedName name="__123Graph_BCurrent" localSheetId="0" hidden="1">'[2]19.14-15'!#REF!</definedName>
    <definedName name="__123Graph_BCurrent" localSheetId="1" hidden="1">'[8]19.14-15'!#REF!</definedName>
    <definedName name="__123Graph_BCurrent" localSheetId="2" hidden="1">'[8]19.14-15'!#REF!</definedName>
    <definedName name="__123Graph_BCurrent" localSheetId="7" hidden="1">'[2]p399fao'!#REF!</definedName>
    <definedName name="__123Graph_BCurrent" hidden="1">'[2]p399fao'!#REF!</definedName>
    <definedName name="__123Graph_BGrßfico1" localSheetId="0" hidden="1">'[2]19.14-15'!#REF!</definedName>
    <definedName name="__123Graph_BGrßfico1" localSheetId="1" hidden="1">'[8]19.14-15'!#REF!</definedName>
    <definedName name="__123Graph_BGrßfico1" localSheetId="2" hidden="1">'[8]19.14-15'!#REF!</definedName>
    <definedName name="__123Graph_BGrßfico1" localSheetId="7" hidden="1">'[2]p399fao'!#REF!</definedName>
    <definedName name="__123Graph_BGrßfico1" hidden="1">'[2]p399fao'!#REF!</definedName>
    <definedName name="__123Graph_C" localSheetId="0" hidden="1">'[2]19.14-15'!$C$34:$C$37</definedName>
    <definedName name="__123Graph_C" localSheetId="1" hidden="1">'[8]19.14-15'!$C$34:$C$37</definedName>
    <definedName name="__123Graph_C" localSheetId="2" hidden="1">'[8]19.14-15'!$C$34:$C$37</definedName>
    <definedName name="__123Graph_C" localSheetId="7" hidden="1">'[2]p399fao'!#REF!</definedName>
    <definedName name="__123Graph_C" hidden="1">'[2]p399fao'!#REF!</definedName>
    <definedName name="__123Graph_CCurrent" localSheetId="0" hidden="1">'[2]19.14-15'!$C$34:$C$37</definedName>
    <definedName name="__123Graph_CCurrent" localSheetId="1" hidden="1">'[8]19.14-15'!$C$34:$C$37</definedName>
    <definedName name="__123Graph_CCurrent" localSheetId="2" hidden="1">'[8]19.14-15'!$C$34:$C$37</definedName>
    <definedName name="__123Graph_CCurrent" localSheetId="7" hidden="1">'[2]p399fao'!#REF!</definedName>
    <definedName name="__123Graph_CCurrent" hidden="1">'[2]p399fao'!#REF!</definedName>
    <definedName name="__123Graph_CGrßfico1" localSheetId="0" hidden="1">'[2]19.14-15'!$C$34:$C$37</definedName>
    <definedName name="__123Graph_CGrßfico1" localSheetId="1" hidden="1">'[8]19.14-15'!$C$34:$C$37</definedName>
    <definedName name="__123Graph_CGrßfico1" localSheetId="2" hidden="1">'[8]19.14-15'!$C$34:$C$37</definedName>
    <definedName name="__123Graph_CGrßfico1" localSheetId="7" hidden="1">'[2]p399fao'!#REF!</definedName>
    <definedName name="__123Graph_CGrßfico1" hidden="1">'[2]p399fao'!#REF!</definedName>
    <definedName name="__123Graph_D" localSheetId="0" hidden="1">'[2]19.14-15'!#REF!</definedName>
    <definedName name="__123Graph_D" localSheetId="1" hidden="1">'[8]19.14-15'!#REF!</definedName>
    <definedName name="__123Graph_D" localSheetId="2" hidden="1">'[8]19.14-15'!#REF!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localSheetId="9" hidden="1">'[2]p399fao'!#REF!</definedName>
    <definedName name="__123Graph_D" hidden="1">'[1]p122'!#REF!</definedName>
    <definedName name="__123Graph_DCurrent" localSheetId="0" hidden="1">'[2]19.14-15'!#REF!</definedName>
    <definedName name="__123Graph_DCurrent" localSheetId="1" hidden="1">'[8]19.14-15'!#REF!</definedName>
    <definedName name="__123Graph_DCurrent" localSheetId="2" hidden="1">'[8]19.14-15'!#REF!</definedName>
    <definedName name="__123Graph_DCurrent" localSheetId="7" hidden="1">'[2]p399fao'!#REF!</definedName>
    <definedName name="__123Graph_DCurrent" hidden="1">'[2]p399fao'!#REF!</definedName>
    <definedName name="__123Graph_DGrßfico1" localSheetId="0" hidden="1">'[2]19.14-15'!#REF!</definedName>
    <definedName name="__123Graph_DGrßfico1" localSheetId="1" hidden="1">'[8]19.14-15'!#REF!</definedName>
    <definedName name="__123Graph_DGrßfico1" localSheetId="2" hidden="1">'[8]19.14-15'!#REF!</definedName>
    <definedName name="__123Graph_DGrßfico1" localSheetId="7" hidden="1">'[2]p399fao'!#REF!</definedName>
    <definedName name="__123Graph_DGrßfico1" hidden="1">'[2]p399fao'!#REF!</definedName>
    <definedName name="__123Graph_E" localSheetId="0" hidden="1">'[2]19.14-15'!$D$34:$D$37</definedName>
    <definedName name="__123Graph_E" localSheetId="1" hidden="1">'[8]19.14-15'!$D$34:$D$37</definedName>
    <definedName name="__123Graph_E" localSheetId="2" hidden="1">'[8]19.14-15'!$D$34:$D$37</definedName>
    <definedName name="__123Graph_E" localSheetId="7" hidden="1">'[2]p399fao'!#REF!</definedName>
    <definedName name="__123Graph_E" hidden="1">'[2]p399fao'!#REF!</definedName>
    <definedName name="__123Graph_ECurrent" localSheetId="0" hidden="1">'[2]19.14-15'!$D$34:$D$37</definedName>
    <definedName name="__123Graph_ECurrent" localSheetId="1" hidden="1">'[8]19.14-15'!$D$34:$D$37</definedName>
    <definedName name="__123Graph_ECurrent" localSheetId="2" hidden="1">'[8]19.14-15'!$D$34:$D$37</definedName>
    <definedName name="__123Graph_ECurrent" localSheetId="7" hidden="1">'[2]p399fao'!#REF!</definedName>
    <definedName name="__123Graph_ECurrent" hidden="1">'[2]p399fao'!#REF!</definedName>
    <definedName name="__123Graph_EGrßfico1" localSheetId="0" hidden="1">'[2]19.14-15'!$D$34:$D$37</definedName>
    <definedName name="__123Graph_EGrßfico1" localSheetId="1" hidden="1">'[8]19.14-15'!$D$34:$D$37</definedName>
    <definedName name="__123Graph_EGrßfico1" localSheetId="2" hidden="1">'[8]19.14-15'!$D$34:$D$37</definedName>
    <definedName name="__123Graph_EGrßfico1" localSheetId="7" hidden="1">'[2]p399fao'!#REF!</definedName>
    <definedName name="__123Graph_EGrßfico1" hidden="1">'[2]p399fao'!#REF!</definedName>
    <definedName name="__123Graph_F" localSheetId="0" hidden="1">'[2]19.14-15'!#REF!</definedName>
    <definedName name="__123Graph_F" localSheetId="1" hidden="1">'[8]19.14-15'!#REF!</definedName>
    <definedName name="__123Graph_F" localSheetId="2" hidden="1">'[8]19.14-15'!#REF!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localSheetId="9" hidden="1">'[2]p399fao'!#REF!</definedName>
    <definedName name="__123Graph_F" hidden="1">'[1]p122'!#REF!</definedName>
    <definedName name="__123Graph_FCurrent" localSheetId="0" hidden="1">'[2]19.14-15'!#REF!</definedName>
    <definedName name="__123Graph_FCurrent" localSheetId="1" hidden="1">'[8]19.14-15'!#REF!</definedName>
    <definedName name="__123Graph_FCurrent" localSheetId="2" hidden="1">'[8]19.14-15'!#REF!</definedName>
    <definedName name="__123Graph_FCurrent" localSheetId="7" hidden="1">'[2]p399fao'!#REF!</definedName>
    <definedName name="__123Graph_FCurrent" hidden="1">'[2]p399fao'!#REF!</definedName>
    <definedName name="__123Graph_FGrßfico1" localSheetId="0" hidden="1">'[2]19.14-15'!#REF!</definedName>
    <definedName name="__123Graph_FGrßfico1" localSheetId="1" hidden="1">'[8]19.14-15'!#REF!</definedName>
    <definedName name="__123Graph_FGrßfico1" localSheetId="2" hidden="1">'[8]19.14-15'!#REF!</definedName>
    <definedName name="__123Graph_FGrßfico1" localSheetId="7" hidden="1">'[2]p399fao'!#REF!</definedName>
    <definedName name="__123Graph_FGrßfico1" hidden="1">'[2]p399fao'!#REF!</definedName>
    <definedName name="__123Graph_X" localSheetId="0" hidden="1">'[2]19.14-15'!#REF!</definedName>
    <definedName name="__123Graph_X" localSheetId="1" hidden="1">'[8]19.14-15'!#REF!</definedName>
    <definedName name="__123Graph_X" localSheetId="2" hidden="1">'[8]19.14-15'!#REF!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localSheetId="9" hidden="1">'[2]p399fao'!#REF!</definedName>
    <definedName name="__123Graph_X" hidden="1">'[1]p122'!#REF!</definedName>
    <definedName name="__123Graph_XCurrent" localSheetId="0" hidden="1">'[2]19.14-15'!#REF!</definedName>
    <definedName name="__123Graph_XCurrent" localSheetId="1" hidden="1">'[8]19.14-15'!#REF!</definedName>
    <definedName name="__123Graph_XCurrent" localSheetId="2" hidden="1">'[8]19.14-15'!#REF!</definedName>
    <definedName name="__123Graph_XCurrent" localSheetId="7" hidden="1">'[2]p399fao'!#REF!</definedName>
    <definedName name="__123Graph_XCurrent" hidden="1">'[2]p399fao'!#REF!</definedName>
    <definedName name="__123Graph_XGrßfico1" localSheetId="0" hidden="1">'[2]19.14-15'!#REF!</definedName>
    <definedName name="__123Graph_XGrßfico1" localSheetId="1" hidden="1">'[8]19.14-15'!#REF!</definedName>
    <definedName name="__123Graph_XGrßfico1" localSheetId="2" hidden="1">'[8]19.14-15'!#REF!</definedName>
    <definedName name="__123Graph_XGrßfico1" localSheetId="7" hidden="1">'[2]p399fao'!#REF!</definedName>
    <definedName name="__123Graph_XGrßfico1" hidden="1">'[2]p399fao'!#REF!</definedName>
    <definedName name="A_impresión_IM" localSheetId="7">#REF!</definedName>
    <definedName name="A_impresión_IM">#REF!</definedName>
    <definedName name="alk" localSheetId="7">'[6]19.11-12'!$B$53</definedName>
    <definedName name="alk">'[6]19.11-12'!$B$53</definedName>
    <definedName name="_xlnm.Print_Area" localSheetId="1">'22.2'!$A$1:$J$26</definedName>
    <definedName name="_xlnm.Print_Area" localSheetId="2">'22.3'!$A$1:$H$11</definedName>
    <definedName name="_xlnm.Print_Area" localSheetId="3">'22.4 (04)'!$A$1:$H$86</definedName>
    <definedName name="_xlnm.Print_Area" localSheetId="4">'22.4 (05)'!$A$1:$H$86</definedName>
    <definedName name="_xlnm.Print_Area" localSheetId="5">'22.5 (04)'!$A$1:$H$85</definedName>
    <definedName name="_xlnm.Print_Area" localSheetId="6">'22.5 (05)'!$A$1:$H$85</definedName>
    <definedName name="_xlnm.Print_Area" localSheetId="7">'22.6'!$A$1:$J$23</definedName>
    <definedName name="_xlnm.Print_Area" localSheetId="8">'22.7'!$A$1:$E$49</definedName>
    <definedName name="_xlnm.Print_Area" localSheetId="9">'22.8'!$A$1:$E$48</definedName>
    <definedName name="balan.xls" hidden="1">'[10]7.24'!$D$6:$D$27</definedName>
    <definedName name="DatosExternos_1" localSheetId="4">'22.4 (05)'!$B$8:$H$85</definedName>
    <definedName name="DatosExternos_1" localSheetId="6">'22.5 (05)'!$B$8:$H$85</definedName>
    <definedName name="DatosExternos_2" localSheetId="3">'22.4 (04)'!$B$8:$H$85</definedName>
    <definedName name="DatosExternos_2" localSheetId="5">'22.5 (04)'!$B$8:$H$85</definedName>
    <definedName name="GUION" localSheetId="7">#REF!</definedName>
    <definedName name="GUION">#REF!</definedName>
    <definedName name="Imprimir_área_IM" localSheetId="0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'[4]GANADE15'!$A$35:$AG$39</definedName>
    <definedName name="Imprimir_área_IM" localSheetId="9">'[4]GANADE15'!$A$35:$AG$39</definedName>
    <definedName name="Imprimir_área_IM">#REF!</definedName>
    <definedName name="kk" hidden="1">'[13]19.14-15'!#REF!</definedName>
    <definedName name="kkjkj">#REF!</definedName>
    <definedName name="p421" localSheetId="7">'[5]CARNE1'!$B$44</definedName>
    <definedName name="p421">'[5]CARNE1'!$B$44</definedName>
    <definedName name="p431" localSheetId="7" hidden="1">'[5]CARNE7'!$G$11:$G$93</definedName>
    <definedName name="p431" hidden="1">'[5]CARNE7'!$G$11:$G$93</definedName>
    <definedName name="p7" hidden="1">'[13]19.14-15'!#REF!</definedName>
    <definedName name="PEP" localSheetId="7">'[4]GANADE1'!$B$79</definedName>
    <definedName name="PEP">'[4]GANADE1'!$B$79</definedName>
    <definedName name="PEP1" localSheetId="7">'[7]19.11-12'!$B$51</definedName>
    <definedName name="PEP1">'[7]19.11-12'!$B$51</definedName>
    <definedName name="PEP2" localSheetId="7">'[4]GANADE1'!$B$75</definedName>
    <definedName name="PEP2">'[4]GANADE1'!$B$75</definedName>
    <definedName name="PEP3" localSheetId="7">'[7]19.11-12'!$B$53</definedName>
    <definedName name="PEP3">'[7]19.11-12'!$B$53</definedName>
    <definedName name="PEP4" localSheetId="7" hidden="1">'[7]19.14-15'!$B$34:$B$37</definedName>
    <definedName name="PEP4" hidden="1">'[7]19.14-15'!$B$34:$B$37</definedName>
    <definedName name="PP1" localSheetId="7">'[4]GANADE1'!$B$77</definedName>
    <definedName name="PP1">'[4]GANADE1'!$B$77</definedName>
    <definedName name="PP10" localSheetId="7" hidden="1">'[7]19.14-15'!$C$34:$C$37</definedName>
    <definedName name="PP10" hidden="1">'[7]19.14-15'!$C$34:$C$37</definedName>
    <definedName name="PP11" localSheetId="7" hidden="1">'[7]19.14-15'!$C$34:$C$37</definedName>
    <definedName name="PP11" hidden="1">'[7]19.14-15'!$C$34:$C$37</definedName>
    <definedName name="PP12" localSheetId="7" hidden="1">'[7]19.14-15'!$C$34:$C$37</definedName>
    <definedName name="PP12" hidden="1">'[7]19.14-15'!$C$34:$C$37</definedName>
    <definedName name="PP13" localSheetId="7" hidden="1">'[7]19.14-15'!#REF!</definedName>
    <definedName name="PP13" hidden="1">'[7]19.14-15'!#REF!</definedName>
    <definedName name="PP14" localSheetId="7" hidden="1">'[7]19.14-15'!#REF!</definedName>
    <definedName name="PP14" hidden="1">'[7]19.14-15'!#REF!</definedName>
    <definedName name="PP15" localSheetId="7" hidden="1">'[7]19.14-15'!#REF!</definedName>
    <definedName name="PP15" hidden="1">'[7]19.14-15'!#REF!</definedName>
    <definedName name="PP16" localSheetId="7" hidden="1">'[7]19.14-15'!$D$34:$D$37</definedName>
    <definedName name="PP16" hidden="1">'[7]19.14-15'!$D$34:$D$37</definedName>
    <definedName name="PP17" localSheetId="7" hidden="1">'[7]19.14-15'!$D$34:$D$37</definedName>
    <definedName name="PP17" hidden="1">'[7]19.14-15'!$D$34:$D$37</definedName>
    <definedName name="pp18" localSheetId="7" hidden="1">'[7]19.14-15'!$D$34:$D$37</definedName>
    <definedName name="pp18" hidden="1">'[7]19.14-15'!$D$34:$D$37</definedName>
    <definedName name="pp19" localSheetId="7" hidden="1">'[7]19.14-15'!#REF!</definedName>
    <definedName name="pp19" hidden="1">'[7]19.14-15'!#REF!</definedName>
    <definedName name="PP2" localSheetId="7">'[7]19.22'!#REF!</definedName>
    <definedName name="PP2">'[7]19.22'!#REF!</definedName>
    <definedName name="PP20" localSheetId="7" hidden="1">'[7]19.14-15'!#REF!</definedName>
    <definedName name="PP20" hidden="1">'[7]19.14-15'!#REF!</definedName>
    <definedName name="PP21" localSheetId="7" hidden="1">'[7]19.14-15'!#REF!</definedName>
    <definedName name="PP21" hidden="1">'[7]19.14-15'!#REF!</definedName>
    <definedName name="PP22" localSheetId="7" hidden="1">'[7]19.14-15'!#REF!</definedName>
    <definedName name="PP22" hidden="1">'[7]19.14-15'!#REF!</definedName>
    <definedName name="pp23" localSheetId="7" hidden="1">'[7]19.14-15'!#REF!</definedName>
    <definedName name="pp23" hidden="1">'[7]19.14-15'!#REF!</definedName>
    <definedName name="pp24" localSheetId="7" hidden="1">'[7]19.14-15'!#REF!</definedName>
    <definedName name="pp24" hidden="1">'[7]19.14-15'!#REF!</definedName>
    <definedName name="pp25" localSheetId="7" hidden="1">'[7]19.14-15'!#REF!</definedName>
    <definedName name="pp25" hidden="1">'[7]19.14-15'!#REF!</definedName>
    <definedName name="pp26" localSheetId="7" hidden="1">'[7]19.14-15'!#REF!</definedName>
    <definedName name="pp26" hidden="1">'[7]19.14-15'!#REF!</definedName>
    <definedName name="pp27" localSheetId="7" hidden="1">'[7]19.14-15'!#REF!</definedName>
    <definedName name="pp27" hidden="1">'[7]19.14-15'!#REF!</definedName>
    <definedName name="PP3" localSheetId="7">'[4]GANADE1'!$B$79</definedName>
    <definedName name="PP3">'[4]GANADE1'!$B$79</definedName>
    <definedName name="PP4" localSheetId="7">'[7]19.11-12'!$B$51</definedName>
    <definedName name="PP4">'[7]19.11-12'!$B$51</definedName>
    <definedName name="PP5" localSheetId="7" hidden="1">'[7]19.14-15'!$B$34:$B$37</definedName>
    <definedName name="PP5" hidden="1">'[7]19.14-15'!$B$34:$B$37</definedName>
    <definedName name="PP6" localSheetId="7" hidden="1">'[7]19.14-15'!$B$34:$B$37</definedName>
    <definedName name="PP6" hidden="1">'[7]19.14-15'!$B$34:$B$37</definedName>
    <definedName name="PP7" localSheetId="7" hidden="1">'[7]19.14-15'!#REF!</definedName>
    <definedName name="PP7" hidden="1">'[7]19.14-15'!#REF!</definedName>
    <definedName name="PP8" localSheetId="7" hidden="1">'[7]19.14-15'!#REF!</definedName>
    <definedName name="PP8" hidden="1">'[7]19.14-15'!#REF!</definedName>
    <definedName name="PP9" localSheetId="7" hidden="1">'[7]19.14-15'!#REF!</definedName>
    <definedName name="PP9" hidden="1">'[7]19.14-15'!#REF!</definedName>
    <definedName name="RUTINA" localSheetId="7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<sst xmlns="http://schemas.openxmlformats.org/spreadsheetml/2006/main" count="1127" uniqueCount="153">
  <si>
    <t>HUEVOS</t>
  </si>
  <si>
    <t>Ponedoras (miles de aves)</t>
  </si>
  <si>
    <t>Rendimiento (huevos/ave)</t>
  </si>
  <si>
    <t>Producción de huevos (millones de docenas)</t>
  </si>
  <si>
    <t>Años</t>
  </si>
  <si>
    <t>Camperas</t>
  </si>
  <si>
    <t>Selectas</t>
  </si>
  <si>
    <t>y otras</t>
  </si>
  <si>
    <t>Total</t>
  </si>
  <si>
    <t>Huevos de otras aves para consumo</t>
  </si>
  <si>
    <t>Producción huevos de todas las aves</t>
  </si>
  <si>
    <t>Ponedoras</t>
  </si>
  <si>
    <t>Producción</t>
  </si>
  <si>
    <t>(miles de aves)</t>
  </si>
  <si>
    <t>de huevos</t>
  </si>
  <si>
    <t>total</t>
  </si>
  <si>
    <t>Precio</t>
  </si>
  <si>
    <t>Valor</t>
  </si>
  <si>
    <t>(toneladas)</t>
  </si>
  <si>
    <t>Pavas</t>
  </si>
  <si>
    <t>Patas</t>
  </si>
  <si>
    <t>Ocas</t>
  </si>
  <si>
    <t>(euros/100 doc.)</t>
  </si>
  <si>
    <t>(miles de euros)</t>
  </si>
  <si>
    <t>Importación</t>
  </si>
  <si>
    <t>Exportación</t>
  </si>
  <si>
    <t>Huevos de aves de corral para incubar</t>
  </si>
  <si>
    <t>Huevos de aves de corral, los demás</t>
  </si>
  <si>
    <t>MUNDO</t>
  </si>
  <si>
    <t xml:space="preserve"> Unión Europea</t>
  </si>
  <si>
    <t>–</t>
  </si>
  <si>
    <t/>
  </si>
  <si>
    <t xml:space="preserve"> Países con Solicitud de Adhesión</t>
  </si>
  <si>
    <t xml:space="preserve"> Estados Unidos</t>
  </si>
  <si>
    <t xml:space="preserve"> Méjico</t>
  </si>
  <si>
    <t xml:space="preserve"> Canadá</t>
  </si>
  <si>
    <t>Gallinas ponedoras</t>
  </si>
  <si>
    <t>Producción de huevos (docenas)</t>
  </si>
  <si>
    <t>Ceuta</t>
  </si>
  <si>
    <t>Melilla</t>
  </si>
  <si>
    <t>Fuente: Censo Agrario, 1999. I.N.E.</t>
  </si>
  <si>
    <t>Provincias y</t>
  </si>
  <si>
    <t>Gallinas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</si>
  <si>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</si>
  <si>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</si>
  <si>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</si>
  <si>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</si>
  <si>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</si>
  <si>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</si>
  <si>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</si>
  <si>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</si>
  <si>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</si>
  <si>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</si>
  <si>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</si>
  <si>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</si>
  <si>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</si>
  <si>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</si>
  <si>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</si>
  <si>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</si>
  <si>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</si>
  <si>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</si>
  <si>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</si>
  <si>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</si>
  <si>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</si>
  <si>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</si>
  <si>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</si>
  <si>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</si>
  <si>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</si>
  <si>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</si>
  <si>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</si>
  <si>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</si>
  <si>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</si>
  <si>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</si>
  <si>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</si>
  <si>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</si>
  <si>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</si>
  <si>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</si>
  <si>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</si>
  <si>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</si>
  <si>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</si>
  <si>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</si>
  <si>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</si>
  <si>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</si>
  <si>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</si>
  <si>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</si>
  <si>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</si>
  <si>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</si>
  <si>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</si>
  <si>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Huevos para</t>
  </si>
  <si>
    <t>Otros</t>
  </si>
  <si>
    <t>Conceptos</t>
  </si>
  <si>
    <t>incubar</t>
  </si>
  <si>
    <t>huevos</t>
  </si>
  <si>
    <t xml:space="preserve">  De la U.E.</t>
  </si>
  <si>
    <t xml:space="preserve">  A la U.E.</t>
  </si>
  <si>
    <t xml:space="preserve">  Huevos para incubar</t>
  </si>
  <si>
    <t xml:space="preserve">  Usos industriales</t>
  </si>
  <si>
    <t xml:space="preserve">  Consumo humano </t>
  </si>
  <si>
    <t>Cobertura geográfica: España</t>
  </si>
  <si>
    <t xml:space="preserve"> </t>
  </si>
  <si>
    <t>PAISES DE EUROPA</t>
  </si>
  <si>
    <t>OTROS PAISES DEL MUNDO</t>
  </si>
  <si>
    <t>PRODUCCIÓN UTILIZABLE</t>
  </si>
  <si>
    <t>IMPORTACIONES</t>
  </si>
  <si>
    <t>EXPORTACIONES</t>
  </si>
  <si>
    <t>VARIACIÓN DE EXISTENCIAS</t>
  </si>
  <si>
    <t>UTILIZACIÓN INTERIOR TOTAL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</si>
  <si>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</si>
  <si>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</si>
  <si>
    <t xml:space="preserve"> 22.1.  HUEVOS DE GALLINA PARA CONSUMO: Serie histórica de ponedoras, rendimiento y producción</t>
  </si>
  <si>
    <t>(millones de docenas)</t>
  </si>
  <si>
    <t xml:space="preserve"> 22.6.  BALANCE DE PRODUCCION DE HUEVOS (Miles de toneladas de huevos con cáscara)</t>
  </si>
  <si>
    <t>Mundo y países</t>
  </si>
  <si>
    <t xml:space="preserve"> 22.7.  HUEVOS: Comercio exterior de España. Importaciones. (Toneladas)</t>
  </si>
  <si>
    <t xml:space="preserve"> 22.3.  HUEVOS: Ciudades Autónomas de Ceuta y Melilla</t>
  </si>
  <si>
    <t>TOTAL</t>
  </si>
  <si>
    <t>Fuente: Estadísticas de Comercio Exterior de España. Agencia Estatal de Administración Tributaria.</t>
  </si>
  <si>
    <t xml:space="preserve"> 22.2.  HUEVOS PARA CONSUMO: Serie histórica de ponedoras, producción, precio, valor y comercio exterior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</si>
  <si>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</si>
  <si>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</si>
  <si>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</si>
  <si>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</si>
  <si>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</si>
  <si>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</si>
  <si>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</si>
  <si>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</si>
  <si>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</si>
  <si>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</si>
  <si>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</si>
  <si>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</si>
  <si>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</si>
  <si>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</si>
  <si>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</si>
  <si>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</si>
  <si>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</si>
  <si>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</si>
  <si>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</si>
  <si>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</si>
  <si>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</si>
  <si>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</si>
  <si>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</si>
  <si>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</si>
  <si>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</si>
  <si>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</si>
  <si>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</si>
  <si>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</si>
  <si>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</si>
  <si>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 xml:space="preserve"> 22.8.  HUEVOS: Comercio Exterior de España. Exportaciones. (Toneladas)</t>
  </si>
  <si>
    <t>22.4.  HUEVOS: Análisis provincial del número de ponedoras, 2004</t>
  </si>
  <si>
    <t>22.5.  HUEVOS: Análisis provincial de producción (miles de docenas), 2004</t>
  </si>
  <si>
    <t>22.4.  HUEVOS: Análisis provincial del número de ponedoras, 2005</t>
  </si>
  <si>
    <t>22.5.  HUEVOS: Análisis provincial de producción (miles de docenas), 2005</t>
  </si>
  <si>
    <t>Año: 2004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</si>
</sst>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  <numFmt numFmtId="184" formatCode="0.000"/>
    <numFmt numFmtId="185" formatCode="#,##0.0_);\(#,##0.0\)"/>
    <numFmt numFmtId="186" formatCode="#,##0.00_);\(#,##0.00\)"/>
    <numFmt numFmtId="187" formatCode="0.0"/>
    <numFmt numFmtId="188" formatCode="#,##0__;\–#,##0__;\–__;@__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__;\–#,##0__;0__;@__"/>
    <numFmt numFmtId="194" formatCode="#,##0_____;"/>
    <numFmt numFmtId="195" formatCode="#,##0.000000_);\(#,##0.000000\)"/>
    <numFmt numFmtId="196" formatCode="#,##0.000"/>
    <numFmt numFmtId="197" formatCode="#,##0.00__"/>
    <numFmt numFmtId="198" formatCode="#,##0;\-#,##0;\-\-"/>
    <numFmt numFmtId="199" formatCode="#,##0.0;\-#,##0.0;\-\-"/>
    <numFmt numFmtId="200" formatCode="#,##0.000__"/>
    <numFmt numFmtId="201" formatCode="#,##0____"/>
    <numFmt numFmtId="202" formatCode="#,##0.0____"/>
    <numFmt numFmtId="203" formatCode="#,##0;\(#,##0\);\–"/>
    <numFmt numFmtId="204" formatCode="#,##0__;\–#,##0__;;@__"/>
    <numFmt numFmtId="205" formatCode="_-* #,##0.00\ [$€]_-;\-* #,##0.00\ [$€]_-;_-* &quot;-&quot;??\ [$€]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37" fontId="4" fillId="0" borderId="0" xfId="24" applyFont="1">
      <alignment/>
      <protection/>
    </xf>
    <xf numFmtId="37" fontId="6" fillId="0" borderId="0" xfId="24" applyFont="1">
      <alignment/>
      <protection/>
    </xf>
    <xf numFmtId="37" fontId="0" fillId="0" borderId="0" xfId="24" applyFont="1">
      <alignment/>
      <protection/>
    </xf>
    <xf numFmtId="37" fontId="0" fillId="2" borderId="0" xfId="24" applyFont="1" applyFill="1" applyBorder="1" applyAlignment="1">
      <alignment horizontal="center"/>
      <protection/>
    </xf>
    <xf numFmtId="37" fontId="0" fillId="2" borderId="2" xfId="24" applyFont="1" applyFill="1" applyBorder="1" applyAlignment="1">
      <alignment horizontal="center"/>
      <protection/>
    </xf>
    <xf numFmtId="37" fontId="0" fillId="2" borderId="3" xfId="24" applyFont="1" applyFill="1" applyBorder="1" applyAlignment="1">
      <alignment horizontal="center"/>
      <protection/>
    </xf>
    <xf numFmtId="1" fontId="0" fillId="2" borderId="0" xfId="24" applyNumberFormat="1" applyFont="1" applyFill="1" applyBorder="1" applyAlignment="1">
      <alignment horizontal="left"/>
      <protection/>
    </xf>
    <xf numFmtId="37" fontId="0" fillId="0" borderId="0" xfId="24" applyFont="1" applyBorder="1">
      <alignment/>
      <protection/>
    </xf>
    <xf numFmtId="1" fontId="0" fillId="2" borderId="4" xfId="24" applyNumberFormat="1" applyFont="1" applyFill="1" applyBorder="1" applyAlignment="1">
      <alignment horizontal="left"/>
      <protection/>
    </xf>
    <xf numFmtId="37" fontId="0" fillId="2" borderId="5" xfId="24" applyFont="1" applyFill="1" applyBorder="1" applyAlignment="1">
      <alignment horizontal="center"/>
      <protection/>
    </xf>
    <xf numFmtId="37" fontId="0" fillId="2" borderId="6" xfId="24" applyFont="1" applyFill="1" applyBorder="1" applyAlignment="1">
      <alignment horizontal="center"/>
      <protection/>
    </xf>
    <xf numFmtId="177" fontId="0" fillId="2" borderId="1" xfId="24" applyNumberFormat="1" applyFont="1" applyFill="1" applyBorder="1" applyProtection="1">
      <alignment/>
      <protection/>
    </xf>
    <xf numFmtId="177" fontId="0" fillId="2" borderId="0" xfId="24" applyNumberFormat="1" applyFont="1" applyFill="1" applyBorder="1" applyProtection="1">
      <alignment/>
      <protection/>
    </xf>
    <xf numFmtId="180" fontId="0" fillId="2" borderId="7" xfId="24" applyNumberFormat="1" applyFont="1" applyFill="1" applyBorder="1" applyProtection="1">
      <alignment/>
      <protection/>
    </xf>
    <xf numFmtId="180" fontId="0" fillId="2" borderId="1" xfId="24" applyNumberFormat="1" applyFont="1" applyFill="1" applyBorder="1">
      <alignment/>
      <protection/>
    </xf>
    <xf numFmtId="181" fontId="0" fillId="2" borderId="0" xfId="24" applyNumberFormat="1" applyFont="1" applyFill="1" applyBorder="1" applyProtection="1">
      <alignment/>
      <protection/>
    </xf>
    <xf numFmtId="177" fontId="0" fillId="2" borderId="2" xfId="24" applyNumberFormat="1" applyFont="1" applyFill="1" applyBorder="1" applyProtection="1">
      <alignment/>
      <protection/>
    </xf>
    <xf numFmtId="177" fontId="0" fillId="2" borderId="1" xfId="24" applyNumberFormat="1" applyFont="1" applyFill="1" applyBorder="1">
      <alignment/>
      <protection/>
    </xf>
    <xf numFmtId="177" fontId="0" fillId="2" borderId="0" xfId="24" applyNumberFormat="1" applyFont="1" applyFill="1" applyBorder="1">
      <alignment/>
      <protection/>
    </xf>
    <xf numFmtId="180" fontId="0" fillId="2" borderId="0" xfId="24" applyNumberFormat="1" applyFont="1" applyFill="1" applyBorder="1">
      <alignment/>
      <protection/>
    </xf>
    <xf numFmtId="181" fontId="0" fillId="2" borderId="0" xfId="24" applyNumberFormat="1" applyFont="1" applyFill="1" applyBorder="1">
      <alignment/>
      <protection/>
    </xf>
    <xf numFmtId="177" fontId="0" fillId="2" borderId="2" xfId="24" applyNumberFormat="1" applyFont="1" applyFill="1" applyBorder="1">
      <alignment/>
      <protection/>
    </xf>
    <xf numFmtId="177" fontId="0" fillId="2" borderId="7" xfId="24" applyNumberFormat="1" applyFont="1" applyFill="1" applyBorder="1">
      <alignment/>
      <protection/>
    </xf>
    <xf numFmtId="180" fontId="0" fillId="2" borderId="7" xfId="24" applyNumberFormat="1" applyFont="1" applyFill="1" applyBorder="1">
      <alignment/>
      <protection/>
    </xf>
    <xf numFmtId="1" fontId="0" fillId="2" borderId="8" xfId="24" applyNumberFormat="1" applyFont="1" applyFill="1" applyBorder="1" applyAlignment="1">
      <alignment horizontal="left"/>
      <protection/>
    </xf>
    <xf numFmtId="177" fontId="0" fillId="2" borderId="9" xfId="24" applyNumberFormat="1" applyFont="1" applyFill="1" applyBorder="1">
      <alignment/>
      <protection/>
    </xf>
    <xf numFmtId="177" fontId="0" fillId="2" borderId="4" xfId="24" applyNumberFormat="1" applyFont="1" applyFill="1" applyBorder="1">
      <alignment/>
      <protection/>
    </xf>
    <xf numFmtId="180" fontId="0" fillId="2" borderId="9" xfId="24" applyNumberFormat="1" applyFont="1" applyFill="1" applyBorder="1">
      <alignment/>
      <protection/>
    </xf>
    <xf numFmtId="180" fontId="0" fillId="2" borderId="4" xfId="24" applyNumberFormat="1" applyFont="1" applyFill="1" applyBorder="1">
      <alignment/>
      <protection/>
    </xf>
    <xf numFmtId="181" fontId="0" fillId="2" borderId="8" xfId="24" applyNumberFormat="1" applyFont="1" applyFill="1" applyBorder="1">
      <alignment/>
      <protection/>
    </xf>
    <xf numFmtId="177" fontId="0" fillId="2" borderId="9" xfId="24" applyNumberFormat="1" applyFont="1" applyFill="1" applyBorder="1" applyProtection="1">
      <alignment/>
      <protection/>
    </xf>
    <xf numFmtId="177" fontId="0" fillId="2" borderId="8" xfId="24" applyNumberFormat="1" applyFont="1" applyFill="1" applyBorder="1" applyProtection="1">
      <alignment/>
      <protection/>
    </xf>
    <xf numFmtId="177" fontId="0" fillId="2" borderId="5" xfId="24" applyNumberFormat="1" applyFont="1" applyFill="1" applyBorder="1">
      <alignment/>
      <protection/>
    </xf>
    <xf numFmtId="37" fontId="0" fillId="2" borderId="0" xfId="24" applyFont="1" applyFill="1">
      <alignment/>
      <protection/>
    </xf>
    <xf numFmtId="39" fontId="0" fillId="0" borderId="0" xfId="24" applyNumberFormat="1" applyFont="1">
      <alignment/>
      <protection/>
    </xf>
    <xf numFmtId="37" fontId="0" fillId="0" borderId="0" xfId="24" applyNumberFormat="1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3" fillId="0" borderId="0" xfId="25" applyFont="1" applyAlignment="1">
      <alignment horizontal="center"/>
      <protection/>
    </xf>
    <xf numFmtId="176" fontId="4" fillId="0" borderId="0" xfId="25" applyFont="1">
      <alignment/>
      <protection/>
    </xf>
    <xf numFmtId="176" fontId="0" fillId="0" borderId="0" xfId="25" applyFont="1">
      <alignment/>
      <protection/>
    </xf>
    <xf numFmtId="0" fontId="0" fillId="0" borderId="0" xfId="0" applyFont="1" applyFill="1" applyBorder="1" applyAlignment="1">
      <alignment/>
    </xf>
    <xf numFmtId="176" fontId="0" fillId="0" borderId="0" xfId="25" applyFont="1" applyFill="1" applyBorder="1">
      <alignment/>
      <protection/>
    </xf>
    <xf numFmtId="176" fontId="0" fillId="0" borderId="8" xfId="25" applyFont="1" applyFill="1" applyBorder="1">
      <alignment/>
      <protection/>
    </xf>
    <xf numFmtId="0" fontId="0" fillId="0" borderId="0" xfId="23" applyFont="1">
      <alignment/>
      <protection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0" borderId="0" xfId="0" applyFont="1" applyAlignment="1">
      <alignment/>
    </xf>
    <xf numFmtId="2" fontId="0" fillId="2" borderId="0" xfId="24" applyNumberFormat="1" applyFont="1" applyFill="1">
      <alignment/>
      <protection/>
    </xf>
    <xf numFmtId="37" fontId="0" fillId="2" borderId="0" xfId="24" applyFont="1" applyFill="1" applyAlignment="1">
      <alignment horizontal="right"/>
      <protection/>
    </xf>
    <xf numFmtId="0" fontId="0" fillId="2" borderId="0" xfId="24" applyNumberFormat="1" applyFont="1" applyFill="1" applyBorder="1">
      <alignment/>
      <protection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center"/>
    </xf>
    <xf numFmtId="3" fontId="4" fillId="0" borderId="0" xfId="0" applyNumberFormat="1" applyFont="1" applyAlignment="1">
      <alignment/>
    </xf>
    <xf numFmtId="37" fontId="0" fillId="2" borderId="8" xfId="24" applyFont="1" applyFill="1" applyBorder="1" applyAlignment="1">
      <alignment horizontal="center"/>
      <protection/>
    </xf>
    <xf numFmtId="37" fontId="0" fillId="2" borderId="8" xfId="24" applyFont="1" applyFill="1" applyBorder="1">
      <alignment/>
      <protection/>
    </xf>
    <xf numFmtId="37" fontId="0" fillId="2" borderId="11" xfId="24" applyFont="1" applyFill="1" applyBorder="1" applyAlignment="1">
      <alignment horizontal="center"/>
      <protection/>
    </xf>
    <xf numFmtId="37" fontId="0" fillId="2" borderId="9" xfId="24" applyFont="1" applyFill="1" applyBorder="1" applyAlignment="1">
      <alignment horizontal="center"/>
      <protection/>
    </xf>
    <xf numFmtId="204" fontId="0" fillId="2" borderId="0" xfId="0" applyNumberFormat="1" applyFont="1" applyFill="1" applyBorder="1" applyAlignment="1">
      <alignment horizontal="right"/>
    </xf>
    <xf numFmtId="204" fontId="0" fillId="2" borderId="12" xfId="0" applyNumberFormat="1" applyFont="1" applyFill="1" applyBorder="1" applyAlignment="1" applyProtection="1">
      <alignment horizontal="right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204" fontId="0" fillId="2" borderId="13" xfId="0" applyNumberFormat="1" applyFont="1" applyFill="1" applyBorder="1" applyAlignment="1">
      <alignment horizontal="right"/>
    </xf>
    <xf numFmtId="204" fontId="0" fillId="2" borderId="1" xfId="0" applyNumberFormat="1" applyFont="1" applyFill="1" applyBorder="1" applyAlignment="1" applyProtection="1" quotePrefix="1">
      <alignment horizontal="right"/>
      <protection/>
    </xf>
    <xf numFmtId="204" fontId="0" fillId="2" borderId="1" xfId="0" applyNumberFormat="1" applyFont="1" applyFill="1" applyBorder="1" applyAlignment="1" applyProtection="1">
      <alignment horizontal="right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204" fontId="0" fillId="2" borderId="2" xfId="0" applyNumberFormat="1" applyFont="1" applyFill="1" applyBorder="1" applyAlignment="1">
      <alignment horizontal="right"/>
    </xf>
    <xf numFmtId="204" fontId="0" fillId="2" borderId="7" xfId="0" applyNumberFormat="1" applyFont="1" applyFill="1" applyBorder="1" applyAlignment="1" applyProtection="1" quotePrefix="1">
      <alignment horizontal="right"/>
      <protection/>
    </xf>
    <xf numFmtId="204" fontId="7" fillId="2" borderId="1" xfId="0" applyNumberFormat="1" applyFont="1" applyFill="1" applyBorder="1" applyAlignment="1" applyProtection="1">
      <alignment horizontal="right"/>
      <protection/>
    </xf>
    <xf numFmtId="204" fontId="7" fillId="2" borderId="7" xfId="0" applyNumberFormat="1" applyFont="1" applyFill="1" applyBorder="1" applyAlignment="1" applyProtection="1">
      <alignment horizontal="right"/>
      <protection/>
    </xf>
    <xf numFmtId="193" fontId="7" fillId="2" borderId="7" xfId="0" applyNumberFormat="1" applyFont="1" applyFill="1" applyBorder="1" applyAlignment="1" applyProtection="1">
      <alignment horizontal="right"/>
      <protection/>
    </xf>
    <xf numFmtId="204" fontId="7" fillId="2" borderId="2" xfId="0" applyNumberFormat="1" applyFont="1" applyFill="1" applyBorder="1" applyAlignment="1">
      <alignment horizontal="right"/>
    </xf>
    <xf numFmtId="204" fontId="7" fillId="2" borderId="1" xfId="0" applyNumberFormat="1" applyFont="1" applyFill="1" applyBorder="1" applyAlignment="1" applyProtection="1" quotePrefix="1">
      <alignment horizontal="right"/>
      <protection/>
    </xf>
    <xf numFmtId="204" fontId="7" fillId="2" borderId="7" xfId="0" applyNumberFormat="1" applyFont="1" applyFill="1" applyBorder="1" applyAlignment="1" applyProtection="1" quotePrefix="1">
      <alignment horizontal="right"/>
      <protection/>
    </xf>
    <xf numFmtId="193" fontId="7" fillId="2" borderId="7" xfId="0" applyNumberFormat="1" applyFont="1" applyFill="1" applyBorder="1" applyAlignment="1" applyProtection="1" quotePrefix="1">
      <alignment horizontal="right"/>
      <protection/>
    </xf>
    <xf numFmtId="204" fontId="7" fillId="2" borderId="2" xfId="0" applyNumberFormat="1" applyFont="1" applyFill="1" applyBorder="1" applyAlignment="1" quotePrefix="1">
      <alignment horizontal="right"/>
    </xf>
    <xf numFmtId="193" fontId="0" fillId="2" borderId="7" xfId="0" applyNumberFormat="1" applyFont="1" applyFill="1" applyBorder="1" applyAlignment="1" applyProtection="1" quotePrefix="1">
      <alignment horizontal="right"/>
      <protection/>
    </xf>
    <xf numFmtId="204" fontId="7" fillId="2" borderId="0" xfId="0" applyNumberFormat="1" applyFont="1" applyFill="1" applyBorder="1" applyAlignment="1">
      <alignment horizontal="right"/>
    </xf>
    <xf numFmtId="204" fontId="7" fillId="2" borderId="9" xfId="0" applyNumberFormat="1" applyFont="1" applyFill="1" applyBorder="1" applyAlignment="1">
      <alignment horizontal="right"/>
    </xf>
    <xf numFmtId="204" fontId="7" fillId="2" borderId="4" xfId="0" applyNumberFormat="1" applyFont="1" applyFill="1" applyBorder="1" applyAlignment="1">
      <alignment horizontal="right"/>
    </xf>
    <xf numFmtId="193" fontId="7" fillId="2" borderId="4" xfId="0" applyNumberFormat="1" applyFont="1" applyFill="1" applyBorder="1" applyAlignment="1">
      <alignment horizontal="right"/>
    </xf>
    <xf numFmtId="204" fontId="7" fillId="2" borderId="8" xfId="0" applyNumberFormat="1" applyFont="1" applyFill="1" applyBorder="1" applyAlignment="1">
      <alignment horizontal="right"/>
    </xf>
    <xf numFmtId="37" fontId="0" fillId="2" borderId="14" xfId="24" applyFont="1" applyFill="1" applyBorder="1">
      <alignment/>
      <protection/>
    </xf>
    <xf numFmtId="0" fontId="0" fillId="0" borderId="15" xfId="0" applyFont="1" applyFill="1" applyBorder="1" applyAlignment="1">
      <alignment/>
    </xf>
    <xf numFmtId="176" fontId="0" fillId="0" borderId="15" xfId="25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8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7" fillId="0" borderId="7" xfId="0" applyNumberFormat="1" applyFont="1" applyFill="1" applyBorder="1" applyAlignment="1" applyProtection="1">
      <alignment horizontal="left"/>
      <protection/>
    </xf>
    <xf numFmtId="1" fontId="0" fillId="0" borderId="7" xfId="0" applyNumberFormat="1" applyFont="1" applyFill="1" applyBorder="1" applyAlignment="1" applyProtection="1">
      <alignment horizontal="left"/>
      <protection/>
    </xf>
    <xf numFmtId="1" fontId="0" fillId="0" borderId="7" xfId="0" applyNumberFormat="1" applyFont="1" applyFill="1" applyBorder="1" applyAlignment="1" applyProtection="1">
      <alignment/>
      <protection/>
    </xf>
    <xf numFmtId="1" fontId="7" fillId="0" borderId="7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/>
    </xf>
    <xf numFmtId="3" fontId="0" fillId="2" borderId="0" xfId="0" applyNumberFormat="1" applyFont="1" applyFill="1" applyAlignment="1">
      <alignment/>
    </xf>
    <xf numFmtId="178" fontId="0" fillId="2" borderId="2" xfId="24" applyNumberFormat="1" applyFont="1" applyFill="1" applyBorder="1" applyAlignment="1" applyProtection="1">
      <alignment horizontal="right" indent="1"/>
      <protection/>
    </xf>
    <xf numFmtId="178" fontId="0" fillId="2" borderId="2" xfId="24" applyNumberFormat="1" applyFont="1" applyFill="1" applyBorder="1" applyAlignment="1">
      <alignment horizontal="right" indent="1"/>
      <protection/>
    </xf>
    <xf numFmtId="187" fontId="0" fillId="2" borderId="9" xfId="0" applyNumberFormat="1" applyFont="1" applyFill="1" applyBorder="1" applyAlignment="1">
      <alignment horizontal="right" indent="1"/>
    </xf>
    <xf numFmtId="178" fontId="0" fillId="2" borderId="5" xfId="24" applyNumberFormat="1" applyFont="1" applyFill="1" applyBorder="1" applyAlignment="1">
      <alignment horizontal="right" indent="1"/>
      <protection/>
    </xf>
    <xf numFmtId="176" fontId="0" fillId="0" borderId="13" xfId="25" applyFont="1" applyBorder="1">
      <alignment/>
      <protection/>
    </xf>
    <xf numFmtId="176" fontId="0" fillId="0" borderId="2" xfId="25" applyFont="1" applyBorder="1">
      <alignment/>
      <protection/>
    </xf>
    <xf numFmtId="176" fontId="0" fillId="0" borderId="5" xfId="25" applyFont="1" applyBorder="1">
      <alignment/>
      <protection/>
    </xf>
    <xf numFmtId="177" fontId="7" fillId="2" borderId="8" xfId="24" applyNumberFormat="1" applyFont="1" applyFill="1" applyBorder="1">
      <alignment/>
      <protection/>
    </xf>
    <xf numFmtId="183" fontId="0" fillId="0" borderId="2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183" fontId="0" fillId="0" borderId="5" xfId="0" applyNumberFormat="1" applyFont="1" applyBorder="1" applyAlignment="1">
      <alignment/>
    </xf>
    <xf numFmtId="180" fontId="0" fillId="2" borderId="0" xfId="24" applyNumberFormat="1" applyFont="1" applyFill="1" applyBorder="1" applyProtection="1">
      <alignment/>
      <protection/>
    </xf>
    <xf numFmtId="180" fontId="0" fillId="2" borderId="8" xfId="24" applyNumberFormat="1" applyFont="1" applyFill="1" applyBorder="1" applyProtection="1">
      <alignment/>
      <protection/>
    </xf>
    <xf numFmtId="180" fontId="0" fillId="2" borderId="2" xfId="24" applyNumberFormat="1" applyFont="1" applyFill="1" applyBorder="1" applyProtection="1">
      <alignment/>
      <protection/>
    </xf>
    <xf numFmtId="180" fontId="0" fillId="2" borderId="5" xfId="24" applyNumberFormat="1" applyFont="1" applyFill="1" applyBorder="1" applyProtection="1">
      <alignment/>
      <protection/>
    </xf>
    <xf numFmtId="180" fontId="0" fillId="2" borderId="0" xfId="24" applyNumberFormat="1" applyFont="1" applyFill="1" applyBorder="1" applyAlignment="1" applyProtection="1">
      <alignment horizontal="right"/>
      <protection/>
    </xf>
    <xf numFmtId="180" fontId="0" fillId="2" borderId="8" xfId="24" applyNumberFormat="1" applyFont="1" applyFill="1" applyBorder="1" applyAlignment="1" applyProtection="1">
      <alignment horizontal="right"/>
      <protection/>
    </xf>
    <xf numFmtId="180" fontId="7" fillId="2" borderId="0" xfId="24" applyNumberFormat="1" applyFont="1" applyFill="1" applyBorder="1" applyProtection="1">
      <alignment/>
      <protection/>
    </xf>
    <xf numFmtId="180" fontId="7" fillId="2" borderId="13" xfId="24" applyNumberFormat="1" applyFont="1" applyFill="1" applyBorder="1" applyProtection="1">
      <alignment/>
      <protection/>
    </xf>
    <xf numFmtId="180" fontId="7" fillId="2" borderId="14" xfId="24" applyNumberFormat="1" applyFont="1" applyFill="1" applyBorder="1" applyProtection="1">
      <alignment/>
      <protection/>
    </xf>
    <xf numFmtId="180" fontId="7" fillId="2" borderId="2" xfId="24" applyNumberFormat="1" applyFont="1" applyFill="1" applyBorder="1" applyProtection="1">
      <alignment/>
      <protection/>
    </xf>
    <xf numFmtId="180" fontId="7" fillId="2" borderId="0" xfId="24" applyNumberFormat="1" applyFont="1" applyFill="1" applyBorder="1" applyAlignment="1" applyProtection="1">
      <alignment horizontal="right"/>
      <protection/>
    </xf>
    <xf numFmtId="204" fontId="0" fillId="2" borderId="9" xfId="0" applyNumberFormat="1" applyFont="1" applyFill="1" applyBorder="1" applyAlignment="1" applyProtection="1">
      <alignment horizontal="right"/>
      <protection/>
    </xf>
    <xf numFmtId="204" fontId="7" fillId="2" borderId="2" xfId="0" applyNumberFormat="1" applyFont="1" applyFill="1" applyBorder="1" applyAlignment="1" applyProtection="1">
      <alignment horizontal="right"/>
      <protection/>
    </xf>
    <xf numFmtId="204" fontId="0" fillId="2" borderId="2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37" fontId="0" fillId="2" borderId="17" xfId="24" applyFont="1" applyFill="1" applyBorder="1" applyAlignment="1">
      <alignment horizontal="center"/>
      <protection/>
    </xf>
    <xf numFmtId="37" fontId="0" fillId="2" borderId="18" xfId="24" applyFont="1" applyFill="1" applyBorder="1" applyAlignment="1">
      <alignment horizontal="center"/>
      <protection/>
    </xf>
    <xf numFmtId="37" fontId="3" fillId="0" borderId="0" xfId="24" applyFont="1" applyAlignment="1">
      <alignment horizontal="center"/>
      <protection/>
    </xf>
    <xf numFmtId="37" fontId="5" fillId="0" borderId="0" xfId="24" applyFont="1" applyAlignment="1">
      <alignment horizontal="center"/>
      <protection/>
    </xf>
    <xf numFmtId="37" fontId="5" fillId="2" borderId="0" xfId="24" applyFont="1" applyFill="1" applyBorder="1" applyAlignment="1">
      <alignment horizontal="center"/>
      <protection/>
    </xf>
    <xf numFmtId="37" fontId="0" fillId="2" borderId="19" xfId="24" applyFont="1" applyFill="1" applyBorder="1" applyAlignment="1">
      <alignment horizontal="center"/>
      <protection/>
    </xf>
    <xf numFmtId="37" fontId="7" fillId="2" borderId="0" xfId="24" applyFont="1" applyFill="1" applyBorder="1" applyAlignment="1">
      <alignment horizontal="center"/>
      <protection/>
    </xf>
    <xf numFmtId="37" fontId="0" fillId="2" borderId="20" xfId="24" applyFont="1" applyFill="1" applyBorder="1" applyAlignment="1">
      <alignment horizontal="center"/>
      <protection/>
    </xf>
    <xf numFmtId="37" fontId="0" fillId="2" borderId="21" xfId="24" applyFont="1" applyFill="1" applyBorder="1" applyAlignment="1">
      <alignment horizontal="center"/>
      <protection/>
    </xf>
    <xf numFmtId="37" fontId="0" fillId="2" borderId="3" xfId="24" applyFont="1" applyFill="1" applyBorder="1" applyAlignment="1">
      <alignment horizontal="center"/>
      <protection/>
    </xf>
    <xf numFmtId="37" fontId="0" fillId="2" borderId="22" xfId="24" applyFont="1" applyFill="1" applyBorder="1" applyAlignment="1">
      <alignment horizontal="center"/>
      <protection/>
    </xf>
    <xf numFmtId="37" fontId="0" fillId="2" borderId="2" xfId="24" applyFont="1" applyFill="1" applyBorder="1" applyAlignment="1">
      <alignment horizontal="center"/>
      <protection/>
    </xf>
    <xf numFmtId="37" fontId="0" fillId="2" borderId="0" xfId="24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5" fillId="0" borderId="0" xfId="22" applyFont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 wrapText="1"/>
    </xf>
    <xf numFmtId="176" fontId="3" fillId="0" borderId="0" xfId="25" applyFont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0" xfId="22"/>
    <cellStyle name="Normal_GANADE4" xfId="23"/>
    <cellStyle name="Normal_Huevos" xfId="24"/>
    <cellStyle name="Normal_Huevos_AEA2001-C2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I24"/>
  <sheetViews>
    <sheetView showGridLines="0" zoomScale="75" zoomScaleNormal="75" workbookViewId="0" topLeftCell="A1">
      <selection activeCell="E28" sqref="E28"/>
    </sheetView>
  </sheetViews>
  <sheetFormatPr defaultColWidth="11.421875" defaultRowHeight="12.75"/>
  <cols>
    <col min="1" max="10" width="13.28125" style="3" customWidth="1"/>
    <col min="11" max="16384" width="11.421875" style="3" customWidth="1"/>
  </cols>
  <sheetData>
    <row r="1" spans="1:9" s="1" customFormat="1" ht="18">
      <c r="A1" s="161" t="s">
        <v>0</v>
      </c>
      <c r="B1" s="161"/>
      <c r="C1" s="161"/>
      <c r="D1" s="161"/>
      <c r="E1" s="161"/>
      <c r="F1" s="161"/>
      <c r="G1" s="161"/>
      <c r="H1" s="161"/>
      <c r="I1" s="161"/>
    </row>
    <row r="3" spans="1:9" s="2" customFormat="1" ht="15">
      <c r="A3" s="162" t="s">
        <v>109</v>
      </c>
      <c r="B3" s="162"/>
      <c r="C3" s="162"/>
      <c r="D3" s="162"/>
      <c r="E3" s="162"/>
      <c r="F3" s="162"/>
      <c r="G3" s="162"/>
      <c r="H3" s="162"/>
      <c r="I3" s="162"/>
    </row>
    <row r="4" spans="1:9" s="2" customFormat="1" ht="15.75" thickBot="1">
      <c r="A4" s="163"/>
      <c r="B4" s="163"/>
      <c r="C4" s="163"/>
      <c r="D4" s="163"/>
      <c r="E4" s="163"/>
      <c r="F4" s="163"/>
      <c r="G4" s="163"/>
      <c r="H4" s="163"/>
      <c r="I4" s="163"/>
    </row>
    <row r="5" spans="1:9" ht="12.75">
      <c r="A5" s="98"/>
      <c r="B5" s="159" t="s">
        <v>1</v>
      </c>
      <c r="C5" s="160"/>
      <c r="D5" s="164"/>
      <c r="E5" s="159" t="s">
        <v>2</v>
      </c>
      <c r="F5" s="164"/>
      <c r="G5" s="159" t="s">
        <v>3</v>
      </c>
      <c r="H5" s="160"/>
      <c r="I5" s="160"/>
    </row>
    <row r="6" spans="1:9" ht="12.75">
      <c r="A6" s="4" t="s">
        <v>4</v>
      </c>
      <c r="B6" s="5"/>
      <c r="C6" s="6" t="s">
        <v>5</v>
      </c>
      <c r="D6" s="6"/>
      <c r="E6" s="5"/>
      <c r="F6" s="6" t="s">
        <v>5</v>
      </c>
      <c r="G6" s="5"/>
      <c r="H6" s="6" t="s">
        <v>5</v>
      </c>
      <c r="I6" s="6"/>
    </row>
    <row r="7" spans="1:9" ht="13.5" thickBot="1">
      <c r="A7" s="69"/>
      <c r="B7" s="10" t="s">
        <v>6</v>
      </c>
      <c r="C7" s="10" t="s">
        <v>7</v>
      </c>
      <c r="D7" s="10" t="s">
        <v>8</v>
      </c>
      <c r="E7" s="10" t="s">
        <v>6</v>
      </c>
      <c r="F7" s="10" t="s">
        <v>7</v>
      </c>
      <c r="G7" s="10" t="s">
        <v>6</v>
      </c>
      <c r="H7" s="10" t="s">
        <v>7</v>
      </c>
      <c r="I7" s="10" t="s">
        <v>8</v>
      </c>
    </row>
    <row r="8" spans="1:9" ht="12.75">
      <c r="A8" s="7">
        <v>1990</v>
      </c>
      <c r="B8" s="18">
        <v>43397</v>
      </c>
      <c r="C8" s="18">
        <v>5774</v>
      </c>
      <c r="D8" s="18">
        <v>49171</v>
      </c>
      <c r="E8" s="18">
        <v>245.62988224992512</v>
      </c>
      <c r="F8" s="18">
        <v>144.44059577416002</v>
      </c>
      <c r="G8" s="125">
        <v>888.3</v>
      </c>
      <c r="H8" s="125">
        <v>69.5</v>
      </c>
      <c r="I8" s="125">
        <v>957.8</v>
      </c>
    </row>
    <row r="9" spans="1:9" ht="12.75">
      <c r="A9" s="7">
        <v>1991</v>
      </c>
      <c r="B9" s="18">
        <v>41503</v>
      </c>
      <c r="C9" s="18">
        <v>5379</v>
      </c>
      <c r="D9" s="18">
        <v>46882</v>
      </c>
      <c r="E9" s="18">
        <v>245.4184034889044</v>
      </c>
      <c r="F9" s="18">
        <v>151.03179029559396</v>
      </c>
      <c r="G9" s="125">
        <v>848.8</v>
      </c>
      <c r="H9" s="125">
        <v>67.7</v>
      </c>
      <c r="I9" s="125">
        <v>916.5</v>
      </c>
    </row>
    <row r="10" spans="1:9" ht="12.75">
      <c r="A10" s="7">
        <v>1992</v>
      </c>
      <c r="B10" s="18">
        <v>39299</v>
      </c>
      <c r="C10" s="18">
        <v>5034</v>
      </c>
      <c r="D10" s="18">
        <v>44331</v>
      </c>
      <c r="E10" s="18">
        <v>245</v>
      </c>
      <c r="F10" s="18">
        <v>159</v>
      </c>
      <c r="G10" s="125">
        <v>802.2</v>
      </c>
      <c r="H10" s="125">
        <v>66.9</v>
      </c>
      <c r="I10" s="125">
        <v>869.1</v>
      </c>
    </row>
    <row r="11" spans="1:9" ht="12.75">
      <c r="A11" s="7">
        <v>1993</v>
      </c>
      <c r="B11" s="18">
        <v>34546</v>
      </c>
      <c r="C11" s="18">
        <v>5235</v>
      </c>
      <c r="D11" s="18">
        <v>39781</v>
      </c>
      <c r="E11" s="18">
        <v>245</v>
      </c>
      <c r="F11" s="18">
        <v>153</v>
      </c>
      <c r="G11" s="125">
        <v>704.5</v>
      </c>
      <c r="H11" s="125">
        <v>66.7</v>
      </c>
      <c r="I11" s="125">
        <v>771.2</v>
      </c>
    </row>
    <row r="12" spans="1:9" ht="12.75">
      <c r="A12" s="7">
        <v>1994</v>
      </c>
      <c r="B12" s="18">
        <v>39250</v>
      </c>
      <c r="C12" s="18">
        <v>4996</v>
      </c>
      <c r="D12" s="18">
        <v>44246</v>
      </c>
      <c r="E12" s="18">
        <v>246</v>
      </c>
      <c r="F12" s="18">
        <v>154</v>
      </c>
      <c r="G12" s="125">
        <v>805.8</v>
      </c>
      <c r="H12" s="125">
        <v>64.3</v>
      </c>
      <c r="I12" s="125">
        <v>870.1</v>
      </c>
    </row>
    <row r="13" spans="1:9" ht="12.75">
      <c r="A13" s="7">
        <v>1995</v>
      </c>
      <c r="B13" s="18">
        <v>40720</v>
      </c>
      <c r="C13" s="18">
        <v>4888</v>
      </c>
      <c r="D13" s="18">
        <v>45608</v>
      </c>
      <c r="E13" s="18">
        <v>245.5402750491159</v>
      </c>
      <c r="F13" s="18">
        <v>156.38297872340425</v>
      </c>
      <c r="G13" s="125">
        <v>833.2</v>
      </c>
      <c r="H13" s="125">
        <v>63.7</v>
      </c>
      <c r="I13" s="125">
        <v>896.9</v>
      </c>
    </row>
    <row r="14" spans="1:9" ht="12.75">
      <c r="A14" s="7">
        <v>1996</v>
      </c>
      <c r="B14" s="18">
        <v>36399</v>
      </c>
      <c r="C14" s="18">
        <v>4756</v>
      </c>
      <c r="D14" s="18">
        <v>41155</v>
      </c>
      <c r="E14" s="18">
        <v>245.05068820571995</v>
      </c>
      <c r="F14" s="18">
        <v>157.19091673675356</v>
      </c>
      <c r="G14" s="126">
        <v>743.3</v>
      </c>
      <c r="H14" s="126">
        <v>62.3</v>
      </c>
      <c r="I14" s="125">
        <v>805.6</v>
      </c>
    </row>
    <row r="15" spans="1:9" ht="12.75">
      <c r="A15" s="7">
        <v>1997</v>
      </c>
      <c r="B15" s="18">
        <v>38466</v>
      </c>
      <c r="C15" s="18">
        <v>4673.7</v>
      </c>
      <c r="D15" s="18">
        <v>43139.7</v>
      </c>
      <c r="E15" s="18">
        <v>245.73389486819528</v>
      </c>
      <c r="F15" s="18">
        <v>157.648116053662</v>
      </c>
      <c r="G15" s="126">
        <v>787.7</v>
      </c>
      <c r="H15" s="126">
        <v>61.4</v>
      </c>
      <c r="I15" s="125">
        <v>849.1</v>
      </c>
    </row>
    <row r="16" spans="1:9" s="8" customFormat="1" ht="12.75">
      <c r="A16" s="7">
        <v>1998</v>
      </c>
      <c r="B16" s="18">
        <v>37033</v>
      </c>
      <c r="C16" s="18">
        <v>4513.7</v>
      </c>
      <c r="D16" s="18">
        <v>41546.7</v>
      </c>
      <c r="E16" s="18">
        <v>245.39194772230172</v>
      </c>
      <c r="F16" s="18">
        <v>159.51436737044997</v>
      </c>
      <c r="G16" s="126">
        <v>757.3</v>
      </c>
      <c r="H16" s="126">
        <v>60</v>
      </c>
      <c r="I16" s="125">
        <v>817.3</v>
      </c>
    </row>
    <row r="17" spans="1:9" s="8" customFormat="1" ht="12.75">
      <c r="A17" s="7">
        <v>1999</v>
      </c>
      <c r="B17" s="18">
        <v>38503</v>
      </c>
      <c r="C17" s="18">
        <v>4275</v>
      </c>
      <c r="D17" s="18">
        <v>42778</v>
      </c>
      <c r="E17" s="18">
        <v>246</v>
      </c>
      <c r="F17" s="18">
        <v>165</v>
      </c>
      <c r="G17" s="126">
        <v>788.6</v>
      </c>
      <c r="H17" s="126">
        <v>58.9</v>
      </c>
      <c r="I17" s="126">
        <v>847.5</v>
      </c>
    </row>
    <row r="18" spans="1:9" s="8" customFormat="1" ht="12.75">
      <c r="A18" s="7">
        <v>2000</v>
      </c>
      <c r="B18" s="18">
        <v>42245.199</v>
      </c>
      <c r="C18" s="18">
        <v>4197.587</v>
      </c>
      <c r="D18" s="18">
        <v>46442.786</v>
      </c>
      <c r="E18" s="18">
        <v>261.99107737662683</v>
      </c>
      <c r="F18" s="18">
        <v>160.922739659714</v>
      </c>
      <c r="G18" s="126">
        <v>922.3221</v>
      </c>
      <c r="H18" s="126">
        <v>56.2906</v>
      </c>
      <c r="I18" s="126">
        <v>978.6127</v>
      </c>
    </row>
    <row r="19" spans="1:9" s="8" customFormat="1" ht="12.75">
      <c r="A19" s="7">
        <v>2001</v>
      </c>
      <c r="B19" s="18">
        <v>42958.996</v>
      </c>
      <c r="C19" s="18">
        <v>4136.606</v>
      </c>
      <c r="D19" s="18">
        <v>47095.602</v>
      </c>
      <c r="E19" s="18">
        <v>261.8663956392277</v>
      </c>
      <c r="F19" s="18">
        <v>164.01610939016197</v>
      </c>
      <c r="G19" s="126">
        <v>937.4597869</v>
      </c>
      <c r="H19" s="126">
        <v>56.5391685166667</v>
      </c>
      <c r="I19" s="126">
        <v>993.998955416667</v>
      </c>
    </row>
    <row r="20" spans="1:9" s="8" customFormat="1" ht="12.75">
      <c r="A20" s="7">
        <v>2002</v>
      </c>
      <c r="B20" s="18">
        <v>43066.421</v>
      </c>
      <c r="C20" s="18">
        <v>3852.341</v>
      </c>
      <c r="D20" s="18">
        <v>46918.762</v>
      </c>
      <c r="E20" s="18">
        <v>280.5837408685518</v>
      </c>
      <c r="F20" s="18">
        <v>181.91940952267726</v>
      </c>
      <c r="G20" s="126">
        <v>1006.97812583333</v>
      </c>
      <c r="H20" s="126">
        <v>58.4013</v>
      </c>
      <c r="I20" s="126">
        <v>1065.37942583333</v>
      </c>
    </row>
    <row r="21" spans="1:9" s="8" customFormat="1" ht="12.75">
      <c r="A21" s="7">
        <v>2003</v>
      </c>
      <c r="B21" s="18">
        <v>44884.1682</v>
      </c>
      <c r="C21" s="18">
        <v>3544.049</v>
      </c>
      <c r="D21" s="18">
        <v>48428.2172</v>
      </c>
      <c r="E21" s="18">
        <v>263.38</v>
      </c>
      <c r="F21" s="18">
        <v>160.9</v>
      </c>
      <c r="G21" s="126">
        <v>985.15804</v>
      </c>
      <c r="H21" s="126">
        <v>47.52176</v>
      </c>
      <c r="I21" s="125">
        <v>1032.6798000000001</v>
      </c>
    </row>
    <row r="22" spans="1:9" s="8" customFormat="1" ht="12.75">
      <c r="A22" s="7">
        <v>2004</v>
      </c>
      <c r="B22" s="18">
        <v>49091.9827</v>
      </c>
      <c r="C22" s="18">
        <v>3340.687</v>
      </c>
      <c r="D22" s="18">
        <v>52432.6697</v>
      </c>
      <c r="E22" s="18">
        <v>264.3597900559025</v>
      </c>
      <c r="F22" s="18">
        <v>163.14298226682118</v>
      </c>
      <c r="G22" s="126">
        <v>1081.49552</v>
      </c>
      <c r="H22" s="126">
        <v>45.41747</v>
      </c>
      <c r="I22" s="125">
        <v>1126.91299</v>
      </c>
    </row>
    <row r="23" spans="1:9" s="8" customFormat="1" ht="13.5" thickBot="1">
      <c r="A23" s="9">
        <v>2005</v>
      </c>
      <c r="B23" s="26">
        <v>47990.6628</v>
      </c>
      <c r="C23" s="26">
        <v>3150.42096</v>
      </c>
      <c r="D23" s="26">
        <v>51141.08376</v>
      </c>
      <c r="E23" s="26">
        <v>263.13124060457864</v>
      </c>
      <c r="F23" s="26">
        <v>163.30910901506957</v>
      </c>
      <c r="G23" s="127">
        <v>1052.32022</v>
      </c>
      <c r="H23" s="127">
        <v>42.874370000000006</v>
      </c>
      <c r="I23" s="128">
        <v>1095.44474</v>
      </c>
    </row>
    <row r="24" ht="12.75">
      <c r="A24" s="3" t="s">
        <v>99</v>
      </c>
    </row>
  </sheetData>
  <mergeCells count="6">
    <mergeCell ref="G5:I5"/>
    <mergeCell ref="A1:I1"/>
    <mergeCell ref="A3:I3"/>
    <mergeCell ref="A4:I4"/>
    <mergeCell ref="B5:D5"/>
    <mergeCell ref="E5:F5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50"/>
  <sheetViews>
    <sheetView showGridLines="0" zoomScale="75" zoomScaleNormal="75" workbookViewId="0" topLeftCell="A1">
      <selection activeCell="H12" sqref="H12"/>
    </sheetView>
  </sheetViews>
  <sheetFormatPr defaultColWidth="11.421875" defaultRowHeight="12.75"/>
  <cols>
    <col min="1" max="1" width="34.57421875" style="39" customWidth="1"/>
    <col min="2" max="6" width="11.421875" style="39" customWidth="1"/>
    <col min="7" max="7" width="11.421875" style="40" customWidth="1"/>
    <col min="8" max="8" width="11.421875" style="39" customWidth="1"/>
    <col min="9" max="9" width="11.421875" style="46" customWidth="1"/>
    <col min="10" max="16384" width="11.421875" style="39" customWidth="1"/>
  </cols>
  <sheetData>
    <row r="1" spans="1:9" s="38" customFormat="1" ht="18">
      <c r="A1" s="203" t="s">
        <v>0</v>
      </c>
      <c r="B1" s="203"/>
      <c r="C1" s="203"/>
      <c r="D1" s="203"/>
      <c r="E1" s="203"/>
      <c r="F1" s="152"/>
      <c r="G1" s="152"/>
      <c r="H1" s="37"/>
      <c r="I1" s="68"/>
    </row>
    <row r="3" spans="1:7" ht="15">
      <c r="A3" s="194" t="s">
        <v>147</v>
      </c>
      <c r="B3" s="194"/>
      <c r="C3" s="194"/>
      <c r="D3" s="194"/>
      <c r="E3" s="194"/>
      <c r="F3" s="151"/>
      <c r="G3" s="151"/>
    </row>
    <row r="4" spans="1:9" ht="13.5" thickBot="1">
      <c r="A4" s="40"/>
      <c r="B4" s="40"/>
      <c r="C4" s="40"/>
      <c r="D4" s="40"/>
      <c r="E4" s="40"/>
      <c r="G4" s="46"/>
      <c r="H4" s="46"/>
      <c r="I4" s="39"/>
    </row>
    <row r="5" spans="1:9" ht="12.75">
      <c r="A5" s="101"/>
      <c r="B5" s="197" t="s">
        <v>26</v>
      </c>
      <c r="C5" s="198"/>
      <c r="D5" s="201" t="s">
        <v>27</v>
      </c>
      <c r="E5" s="197"/>
      <c r="F5" s="40"/>
      <c r="G5" s="45"/>
      <c r="H5" s="46"/>
      <c r="I5" s="39"/>
    </row>
    <row r="6" spans="1:9" ht="12.75">
      <c r="A6" s="195" t="s">
        <v>112</v>
      </c>
      <c r="B6" s="199"/>
      <c r="C6" s="200"/>
      <c r="D6" s="202"/>
      <c r="E6" s="199"/>
      <c r="F6" s="40"/>
      <c r="G6" s="45"/>
      <c r="H6" s="46"/>
      <c r="I6" s="39"/>
    </row>
    <row r="7" spans="1:9" ht="13.5" thickBot="1">
      <c r="A7" s="196"/>
      <c r="B7" s="153">
        <v>2004</v>
      </c>
      <c r="C7" s="104">
        <v>2005</v>
      </c>
      <c r="D7" s="104">
        <v>2004</v>
      </c>
      <c r="E7" s="105">
        <v>2005</v>
      </c>
      <c r="F7" s="40"/>
      <c r="G7" s="45"/>
      <c r="H7" s="46"/>
      <c r="I7" s="39"/>
    </row>
    <row r="8" spans="1:9" ht="12.75">
      <c r="A8" s="41" t="s">
        <v>28</v>
      </c>
      <c r="B8" s="84">
        <v>7468</v>
      </c>
      <c r="C8" s="84">
        <v>4343</v>
      </c>
      <c r="D8" s="84">
        <v>96747</v>
      </c>
      <c r="E8" s="148">
        <v>98989</v>
      </c>
      <c r="F8" s="40"/>
      <c r="G8" s="45"/>
      <c r="H8" s="46"/>
      <c r="I8" s="39"/>
    </row>
    <row r="9" spans="1:9" ht="12.75">
      <c r="A9" s="42"/>
      <c r="B9" s="84"/>
      <c r="C9" s="84"/>
      <c r="D9" s="84"/>
      <c r="E9" s="148"/>
      <c r="F9" s="40"/>
      <c r="G9" s="45"/>
      <c r="H9" s="46"/>
      <c r="I9" s="39"/>
    </row>
    <row r="10" spans="1:5" s="40" customFormat="1" ht="12.75">
      <c r="A10" s="64" t="s">
        <v>100</v>
      </c>
      <c r="B10" s="84"/>
      <c r="C10" s="84"/>
      <c r="D10" s="84"/>
      <c r="E10" s="148"/>
    </row>
    <row r="11" spans="1:5" s="40" customFormat="1" ht="12.75">
      <c r="A11" s="112" t="s">
        <v>29</v>
      </c>
      <c r="B11" s="84">
        <v>5900</v>
      </c>
      <c r="C11" s="84">
        <v>3291</v>
      </c>
      <c r="D11" s="84">
        <v>95130</v>
      </c>
      <c r="E11" s="148">
        <v>97198</v>
      </c>
    </row>
    <row r="12" spans="1:5" s="40" customFormat="1" ht="12.75">
      <c r="A12" s="113" t="s">
        <v>118</v>
      </c>
      <c r="B12" s="79">
        <v>936</v>
      </c>
      <c r="C12" s="79">
        <v>530</v>
      </c>
      <c r="D12" s="79">
        <v>23960</v>
      </c>
      <c r="E12" s="149">
        <v>15155</v>
      </c>
    </row>
    <row r="13" spans="1:5" s="40" customFormat="1" ht="12.75">
      <c r="A13" s="113" t="s">
        <v>119</v>
      </c>
      <c r="B13" s="79" t="s">
        <v>30</v>
      </c>
      <c r="C13" s="79" t="s">
        <v>30</v>
      </c>
      <c r="D13" s="79">
        <v>164</v>
      </c>
      <c r="E13" s="149">
        <v>120</v>
      </c>
    </row>
    <row r="14" spans="1:5" s="40" customFormat="1" ht="12.75">
      <c r="A14" s="113" t="s">
        <v>120</v>
      </c>
      <c r="B14" s="79">
        <v>36</v>
      </c>
      <c r="C14" s="79" t="s">
        <v>30</v>
      </c>
      <c r="D14" s="79">
        <v>3665</v>
      </c>
      <c r="E14" s="149">
        <v>1202</v>
      </c>
    </row>
    <row r="15" spans="1:5" s="40" customFormat="1" ht="12.75">
      <c r="A15" s="113" t="s">
        <v>121</v>
      </c>
      <c r="B15" s="79" t="s">
        <v>30</v>
      </c>
      <c r="C15" s="79">
        <v>2</v>
      </c>
      <c r="D15" s="79" t="s">
        <v>30</v>
      </c>
      <c r="E15" s="149" t="s">
        <v>30</v>
      </c>
    </row>
    <row r="16" spans="1:5" s="40" customFormat="1" ht="12.75">
      <c r="A16" s="113" t="s">
        <v>122</v>
      </c>
      <c r="B16" s="79" t="s">
        <v>30</v>
      </c>
      <c r="C16" s="79" t="s">
        <v>30</v>
      </c>
      <c r="D16" s="79">
        <v>181</v>
      </c>
      <c r="E16" s="149">
        <v>785</v>
      </c>
    </row>
    <row r="17" spans="1:5" s="40" customFormat="1" ht="12.75">
      <c r="A17" s="113" t="s">
        <v>123</v>
      </c>
      <c r="B17" s="79" t="s">
        <v>30</v>
      </c>
      <c r="C17" s="79" t="s">
        <v>30</v>
      </c>
      <c r="D17" s="79" t="s">
        <v>30</v>
      </c>
      <c r="E17" s="149">
        <v>193</v>
      </c>
    </row>
    <row r="18" spans="1:5" s="40" customFormat="1" ht="12.75">
      <c r="A18" s="113" t="s">
        <v>124</v>
      </c>
      <c r="B18" s="79" t="s">
        <v>30</v>
      </c>
      <c r="C18" s="79" t="s">
        <v>30</v>
      </c>
      <c r="D18" s="79" t="s">
        <v>30</v>
      </c>
      <c r="E18" s="149" t="s">
        <v>30</v>
      </c>
    </row>
    <row r="19" spans="1:5" s="40" customFormat="1" ht="12.75">
      <c r="A19" s="113" t="s">
        <v>125</v>
      </c>
      <c r="B19" s="79" t="s">
        <v>30</v>
      </c>
      <c r="C19" s="79" t="s">
        <v>30</v>
      </c>
      <c r="D19" s="79" t="s">
        <v>30</v>
      </c>
      <c r="E19" s="149" t="s">
        <v>30</v>
      </c>
    </row>
    <row r="20" spans="1:5" s="40" customFormat="1" ht="12.75">
      <c r="A20" s="113" t="s">
        <v>126</v>
      </c>
      <c r="B20" s="79">
        <v>3</v>
      </c>
      <c r="C20" s="79" t="s">
        <v>30</v>
      </c>
      <c r="D20" s="79" t="s">
        <v>30</v>
      </c>
      <c r="E20" s="149" t="s">
        <v>30</v>
      </c>
    </row>
    <row r="21" spans="1:5" s="40" customFormat="1" ht="12.75">
      <c r="A21" s="113" t="s">
        <v>127</v>
      </c>
      <c r="B21" s="79">
        <v>2459</v>
      </c>
      <c r="C21" s="79">
        <v>865</v>
      </c>
      <c r="D21" s="79">
        <v>41788</v>
      </c>
      <c r="E21" s="149">
        <v>45284</v>
      </c>
    </row>
    <row r="22" spans="1:5" s="40" customFormat="1" ht="12.75">
      <c r="A22" s="113" t="s">
        <v>128</v>
      </c>
      <c r="B22" s="79">
        <v>6</v>
      </c>
      <c r="C22" s="79">
        <v>12</v>
      </c>
      <c r="D22" s="79">
        <v>150</v>
      </c>
      <c r="E22" s="149">
        <v>1512</v>
      </c>
    </row>
    <row r="23" spans="1:5" s="40" customFormat="1" ht="12.75">
      <c r="A23" s="113" t="s">
        <v>129</v>
      </c>
      <c r="B23" s="79">
        <v>667</v>
      </c>
      <c r="C23" s="79">
        <v>599</v>
      </c>
      <c r="D23" s="79">
        <v>5797</v>
      </c>
      <c r="E23" s="149">
        <v>10053</v>
      </c>
    </row>
    <row r="24" spans="1:5" s="40" customFormat="1" ht="12.75">
      <c r="A24" s="113" t="s">
        <v>130</v>
      </c>
      <c r="B24" s="79">
        <v>20</v>
      </c>
      <c r="C24" s="79">
        <v>40</v>
      </c>
      <c r="D24" s="79">
        <v>339</v>
      </c>
      <c r="E24" s="149">
        <v>1992</v>
      </c>
    </row>
    <row r="25" spans="1:5" s="40" customFormat="1" ht="12.75">
      <c r="A25" s="113" t="s">
        <v>131</v>
      </c>
      <c r="B25" s="79" t="s">
        <v>30</v>
      </c>
      <c r="C25" s="79" t="s">
        <v>30</v>
      </c>
      <c r="D25" s="79" t="s">
        <v>30</v>
      </c>
      <c r="E25" s="149" t="s">
        <v>30</v>
      </c>
    </row>
    <row r="26" spans="1:5" s="40" customFormat="1" ht="12.75">
      <c r="A26" s="113" t="s">
        <v>132</v>
      </c>
      <c r="B26" s="79">
        <v>62</v>
      </c>
      <c r="C26" s="79">
        <v>79</v>
      </c>
      <c r="D26" s="79">
        <v>5324</v>
      </c>
      <c r="E26" s="149">
        <v>5302</v>
      </c>
    </row>
    <row r="27" spans="1:5" s="40" customFormat="1" ht="12.75">
      <c r="A27" s="113" t="s">
        <v>133</v>
      </c>
      <c r="B27" s="79" t="s">
        <v>30</v>
      </c>
      <c r="C27" s="79" t="s">
        <v>30</v>
      </c>
      <c r="D27" s="79" t="s">
        <v>30</v>
      </c>
      <c r="E27" s="149" t="s">
        <v>30</v>
      </c>
    </row>
    <row r="28" spans="1:5" s="40" customFormat="1" ht="12.75">
      <c r="A28" s="113" t="s">
        <v>134</v>
      </c>
      <c r="B28" s="79" t="s">
        <v>30</v>
      </c>
      <c r="C28" s="79" t="s">
        <v>30</v>
      </c>
      <c r="D28" s="79" t="s">
        <v>30</v>
      </c>
      <c r="E28" s="149" t="s">
        <v>30</v>
      </c>
    </row>
    <row r="29" spans="1:5" s="40" customFormat="1" ht="12.75">
      <c r="A29" s="113" t="s">
        <v>135</v>
      </c>
      <c r="B29" s="79" t="s">
        <v>30</v>
      </c>
      <c r="C29" s="79" t="s">
        <v>30</v>
      </c>
      <c r="D29" s="79" t="s">
        <v>30</v>
      </c>
      <c r="E29" s="149" t="s">
        <v>30</v>
      </c>
    </row>
    <row r="30" spans="1:5" s="40" customFormat="1" ht="12.75">
      <c r="A30" s="113" t="s">
        <v>136</v>
      </c>
      <c r="B30" s="79" t="s">
        <v>30</v>
      </c>
      <c r="C30" s="79" t="s">
        <v>30</v>
      </c>
      <c r="D30" s="79" t="s">
        <v>30</v>
      </c>
      <c r="E30" s="149" t="s">
        <v>30</v>
      </c>
    </row>
    <row r="31" spans="1:5" s="40" customFormat="1" ht="12.75">
      <c r="A31" s="113" t="s">
        <v>137</v>
      </c>
      <c r="B31" s="79">
        <v>19</v>
      </c>
      <c r="C31" s="79" t="s">
        <v>30</v>
      </c>
      <c r="D31" s="79">
        <v>346</v>
      </c>
      <c r="E31" s="149">
        <v>1040</v>
      </c>
    </row>
    <row r="32" spans="1:5" s="40" customFormat="1" ht="12.75">
      <c r="A32" s="113" t="s">
        <v>138</v>
      </c>
      <c r="B32" s="79">
        <v>1043</v>
      </c>
      <c r="C32" s="79">
        <v>1141</v>
      </c>
      <c r="D32" s="79">
        <v>3738</v>
      </c>
      <c r="E32" s="149">
        <v>6952</v>
      </c>
    </row>
    <row r="33" spans="1:5" s="40" customFormat="1" ht="12.75">
      <c r="A33" s="113" t="s">
        <v>139</v>
      </c>
      <c r="B33" s="79">
        <v>649</v>
      </c>
      <c r="C33" s="79">
        <v>23</v>
      </c>
      <c r="D33" s="79">
        <v>9547</v>
      </c>
      <c r="E33" s="149">
        <v>7017</v>
      </c>
    </row>
    <row r="34" spans="1:5" s="40" customFormat="1" ht="12.75">
      <c r="A34" s="113" t="s">
        <v>140</v>
      </c>
      <c r="B34" s="79" t="s">
        <v>30</v>
      </c>
      <c r="C34" s="79" t="s">
        <v>30</v>
      </c>
      <c r="D34" s="79">
        <v>131</v>
      </c>
      <c r="E34" s="149">
        <v>591</v>
      </c>
    </row>
    <row r="35" spans="1:5" s="40" customFormat="1" ht="12.75">
      <c r="A35" s="113" t="s">
        <v>141</v>
      </c>
      <c r="B35" s="79" t="s">
        <v>30</v>
      </c>
      <c r="C35" s="79" t="s">
        <v>30</v>
      </c>
      <c r="D35" s="79" t="s">
        <v>30</v>
      </c>
      <c r="E35" s="149" t="s">
        <v>30</v>
      </c>
    </row>
    <row r="36" spans="1:5" s="40" customFormat="1" ht="12.75">
      <c r="A36" s="114" t="s">
        <v>31</v>
      </c>
      <c r="B36" s="79"/>
      <c r="C36" s="79"/>
      <c r="D36" s="79"/>
      <c r="E36" s="149"/>
    </row>
    <row r="37" spans="1:5" s="40" customFormat="1" ht="12.75">
      <c r="A37" s="115" t="s">
        <v>32</v>
      </c>
      <c r="B37" s="79"/>
      <c r="C37" s="79"/>
      <c r="D37" s="79"/>
      <c r="E37" s="149"/>
    </row>
    <row r="38" spans="1:5" s="40" customFormat="1" ht="12.75">
      <c r="A38" s="113" t="s">
        <v>142</v>
      </c>
      <c r="B38" s="79" t="s">
        <v>30</v>
      </c>
      <c r="C38" s="79" t="s">
        <v>30</v>
      </c>
      <c r="D38" s="79" t="s">
        <v>30</v>
      </c>
      <c r="E38" s="149" t="s">
        <v>30</v>
      </c>
    </row>
    <row r="39" spans="1:5" s="40" customFormat="1" ht="12.75">
      <c r="A39" s="113" t="s">
        <v>143</v>
      </c>
      <c r="B39" s="79" t="s">
        <v>30</v>
      </c>
      <c r="C39" s="79">
        <v>20</v>
      </c>
      <c r="D39" s="79">
        <v>22</v>
      </c>
      <c r="E39" s="149" t="s">
        <v>30</v>
      </c>
    </row>
    <row r="40" spans="1:5" s="40" customFormat="1" ht="12.75">
      <c r="A40" s="116" t="s">
        <v>144</v>
      </c>
      <c r="B40" s="79">
        <v>3</v>
      </c>
      <c r="C40" s="79">
        <v>7</v>
      </c>
      <c r="D40" s="79" t="s">
        <v>30</v>
      </c>
      <c r="E40" s="149" t="s">
        <v>30</v>
      </c>
    </row>
    <row r="41" spans="1:5" s="40" customFormat="1" ht="12.75">
      <c r="A41" s="113" t="s">
        <v>145</v>
      </c>
      <c r="B41" s="79" t="s">
        <v>30</v>
      </c>
      <c r="C41" s="79" t="s">
        <v>30</v>
      </c>
      <c r="D41" s="79" t="s">
        <v>30</v>
      </c>
      <c r="E41" s="149" t="s">
        <v>30</v>
      </c>
    </row>
    <row r="42" spans="1:5" s="40" customFormat="1" ht="12.75">
      <c r="A42" s="116" t="s">
        <v>146</v>
      </c>
      <c r="B42" s="79" t="s">
        <v>30</v>
      </c>
      <c r="C42" s="79" t="s">
        <v>30</v>
      </c>
      <c r="D42" s="79" t="s">
        <v>30</v>
      </c>
      <c r="E42" s="149" t="s">
        <v>30</v>
      </c>
    </row>
    <row r="43" spans="1:9" ht="12.75">
      <c r="A43" s="42" t="s">
        <v>31</v>
      </c>
      <c r="B43" s="79" t="s">
        <v>30</v>
      </c>
      <c r="C43" s="79"/>
      <c r="D43" s="79" t="s">
        <v>30</v>
      </c>
      <c r="E43" s="149" t="s">
        <v>30</v>
      </c>
      <c r="F43" s="40"/>
      <c r="G43" s="45"/>
      <c r="H43" s="46"/>
      <c r="I43" s="39"/>
    </row>
    <row r="44" spans="1:9" ht="12.75">
      <c r="A44" s="64" t="s">
        <v>101</v>
      </c>
      <c r="B44" s="79"/>
      <c r="C44" s="79"/>
      <c r="D44" s="79"/>
      <c r="E44" s="149"/>
      <c r="F44" s="40"/>
      <c r="G44" s="45"/>
      <c r="H44" s="46"/>
      <c r="I44" s="39"/>
    </row>
    <row r="45" spans="1:9" ht="12.75">
      <c r="A45" s="42" t="s">
        <v>35</v>
      </c>
      <c r="B45" s="79" t="s">
        <v>30</v>
      </c>
      <c r="C45" s="79" t="s">
        <v>30</v>
      </c>
      <c r="D45" s="79" t="s">
        <v>30</v>
      </c>
      <c r="E45" s="149" t="s">
        <v>30</v>
      </c>
      <c r="F45" s="40"/>
      <c r="G45" s="45"/>
      <c r="H45" s="46"/>
      <c r="I45" s="39"/>
    </row>
    <row r="46" spans="1:9" ht="12.75">
      <c r="A46" s="43" t="s">
        <v>33</v>
      </c>
      <c r="B46" s="79" t="s">
        <v>30</v>
      </c>
      <c r="C46" s="79" t="s">
        <v>30</v>
      </c>
      <c r="D46" s="79" t="s">
        <v>30</v>
      </c>
      <c r="E46" s="149" t="s">
        <v>30</v>
      </c>
      <c r="F46" s="40"/>
      <c r="G46" s="45"/>
      <c r="H46" s="46"/>
      <c r="I46" s="39"/>
    </row>
    <row r="47" spans="1:9" ht="13.5" thickBot="1">
      <c r="A47" s="44" t="s">
        <v>34</v>
      </c>
      <c r="B47" s="147" t="s">
        <v>30</v>
      </c>
      <c r="C47" s="147" t="s">
        <v>30</v>
      </c>
      <c r="D47" s="147" t="s">
        <v>30</v>
      </c>
      <c r="E47" s="150" t="s">
        <v>30</v>
      </c>
      <c r="F47" s="40"/>
      <c r="G47" s="45"/>
      <c r="H47" s="46"/>
      <c r="I47" s="39"/>
    </row>
    <row r="48" spans="1:12" s="40" customFormat="1" ht="12.75">
      <c r="A48" s="107" t="s">
        <v>116</v>
      </c>
      <c r="B48" s="108"/>
      <c r="C48" s="108"/>
      <c r="E48" s="108"/>
      <c r="F48" s="108"/>
      <c r="G48" s="45"/>
      <c r="I48" s="109"/>
      <c r="J48" s="110"/>
      <c r="K48" s="111"/>
      <c r="L48" s="111"/>
    </row>
    <row r="49" ht="12.75">
      <c r="F49" s="40"/>
    </row>
    <row r="50" ht="12.75">
      <c r="F50" s="40"/>
    </row>
  </sheetData>
  <mergeCells count="5">
    <mergeCell ref="A1:E1"/>
    <mergeCell ref="B5:C6"/>
    <mergeCell ref="D5:E6"/>
    <mergeCell ref="A6:A7"/>
    <mergeCell ref="A3:E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2"/>
  <dimension ref="A1:J43"/>
  <sheetViews>
    <sheetView showGridLines="0" zoomScale="75" zoomScaleNormal="75" workbookViewId="0" topLeftCell="A1">
      <selection activeCell="B37" sqref="B37"/>
    </sheetView>
  </sheetViews>
  <sheetFormatPr defaultColWidth="11.421875" defaultRowHeight="12.75"/>
  <cols>
    <col min="1" max="1" width="14.8515625" style="3" customWidth="1"/>
    <col min="2" max="4" width="13.28125" style="3" customWidth="1"/>
    <col min="5" max="6" width="16.28125" style="3" customWidth="1"/>
    <col min="7" max="10" width="13.28125" style="3" customWidth="1"/>
    <col min="11" max="16384" width="11.421875" style="3" customWidth="1"/>
  </cols>
  <sheetData>
    <row r="1" spans="1:10" s="1" customFormat="1" ht="18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3" spans="1:10" ht="15">
      <c r="A3" s="162" t="s">
        <v>117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3.5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.75">
      <c r="A5" s="98"/>
      <c r="B5" s="159" t="s">
        <v>9</v>
      </c>
      <c r="C5" s="160"/>
      <c r="D5" s="160"/>
      <c r="E5" s="160"/>
      <c r="F5" s="159" t="s">
        <v>10</v>
      </c>
      <c r="G5" s="160"/>
      <c r="H5" s="160"/>
      <c r="I5" s="160"/>
      <c r="J5" s="160"/>
    </row>
    <row r="6" spans="1:10" ht="14.25">
      <c r="A6" s="4" t="s">
        <v>4</v>
      </c>
      <c r="B6" s="170" t="s">
        <v>11</v>
      </c>
      <c r="C6" s="171"/>
      <c r="D6" s="171"/>
      <c r="E6" s="6" t="s">
        <v>12</v>
      </c>
      <c r="F6" s="5" t="s">
        <v>12</v>
      </c>
      <c r="G6" s="6"/>
      <c r="H6" s="6"/>
      <c r="I6" s="168" t="s">
        <v>107</v>
      </c>
      <c r="J6" s="169"/>
    </row>
    <row r="7" spans="1:10" ht="12.75">
      <c r="A7" s="4"/>
      <c r="B7" s="166" t="s">
        <v>13</v>
      </c>
      <c r="C7" s="167"/>
      <c r="D7" s="167"/>
      <c r="E7" s="5" t="s">
        <v>14</v>
      </c>
      <c r="F7" s="5" t="s">
        <v>15</v>
      </c>
      <c r="G7" s="5" t="s">
        <v>16</v>
      </c>
      <c r="H7" s="5" t="s">
        <v>17</v>
      </c>
      <c r="I7" s="166" t="s">
        <v>18</v>
      </c>
      <c r="J7" s="167"/>
    </row>
    <row r="8" spans="1:10" ht="13.5" thickBot="1">
      <c r="A8" s="70"/>
      <c r="B8" s="71" t="s">
        <v>19</v>
      </c>
      <c r="C8" s="71" t="s">
        <v>20</v>
      </c>
      <c r="D8" s="71" t="s">
        <v>21</v>
      </c>
      <c r="E8" s="10" t="s">
        <v>110</v>
      </c>
      <c r="F8" s="10" t="s">
        <v>110</v>
      </c>
      <c r="G8" s="10" t="s">
        <v>22</v>
      </c>
      <c r="H8" s="10" t="s">
        <v>23</v>
      </c>
      <c r="I8" s="72" t="s">
        <v>24</v>
      </c>
      <c r="J8" s="11" t="s">
        <v>25</v>
      </c>
    </row>
    <row r="9" spans="1:10" ht="12.75">
      <c r="A9" s="7">
        <v>1990</v>
      </c>
      <c r="B9" s="12">
        <v>142</v>
      </c>
      <c r="C9" s="13">
        <v>77</v>
      </c>
      <c r="D9" s="12">
        <v>20</v>
      </c>
      <c r="E9" s="14">
        <v>1.4</v>
      </c>
      <c r="F9" s="15">
        <v>959.2</v>
      </c>
      <c r="G9" s="16">
        <v>70.84129674371641</v>
      </c>
      <c r="H9" s="12">
        <v>679509.7183657278</v>
      </c>
      <c r="I9" s="13">
        <v>23630</v>
      </c>
      <c r="J9" s="17">
        <v>1647</v>
      </c>
    </row>
    <row r="10" spans="1:10" ht="12.75">
      <c r="A10" s="7">
        <v>1991</v>
      </c>
      <c r="B10" s="18">
        <v>161</v>
      </c>
      <c r="C10" s="19">
        <v>79</v>
      </c>
      <c r="D10" s="18">
        <v>19</v>
      </c>
      <c r="E10" s="14">
        <v>1.9</v>
      </c>
      <c r="F10" s="15">
        <v>918.4</v>
      </c>
      <c r="G10" s="16">
        <v>68.38916735783059</v>
      </c>
      <c r="H10" s="12">
        <v>628086.1130143162</v>
      </c>
      <c r="I10" s="13">
        <v>15303</v>
      </c>
      <c r="J10" s="17">
        <v>7300</v>
      </c>
    </row>
    <row r="11" spans="1:10" ht="12.75">
      <c r="A11" s="7">
        <v>1992</v>
      </c>
      <c r="B11" s="18">
        <v>144</v>
      </c>
      <c r="C11" s="19">
        <v>78</v>
      </c>
      <c r="D11" s="18">
        <v>18</v>
      </c>
      <c r="E11" s="14">
        <v>2.3</v>
      </c>
      <c r="F11" s="15">
        <v>871.4</v>
      </c>
      <c r="G11" s="16">
        <v>67.79416537449063</v>
      </c>
      <c r="H11" s="12">
        <v>590758.3570733115</v>
      </c>
      <c r="I11" s="13">
        <v>13482</v>
      </c>
      <c r="J11" s="17">
        <v>3212</v>
      </c>
    </row>
    <row r="12" spans="1:10" ht="12.75">
      <c r="A12" s="7">
        <v>1993</v>
      </c>
      <c r="B12" s="18">
        <v>127</v>
      </c>
      <c r="C12" s="19">
        <v>77</v>
      </c>
      <c r="D12" s="18">
        <v>18</v>
      </c>
      <c r="E12" s="14">
        <v>1.7</v>
      </c>
      <c r="F12" s="15">
        <v>772.9</v>
      </c>
      <c r="G12" s="16">
        <v>76.72520524563365</v>
      </c>
      <c r="H12" s="12">
        <v>593009.1113435025</v>
      </c>
      <c r="I12" s="13">
        <v>27251</v>
      </c>
      <c r="J12" s="17">
        <v>3877</v>
      </c>
    </row>
    <row r="13" spans="1:10" ht="12.75">
      <c r="A13" s="7">
        <v>1994</v>
      </c>
      <c r="B13" s="18">
        <v>133</v>
      </c>
      <c r="C13" s="19">
        <v>93</v>
      </c>
      <c r="D13" s="18">
        <v>20</v>
      </c>
      <c r="E13" s="14">
        <v>2</v>
      </c>
      <c r="F13" s="15">
        <v>872.1</v>
      </c>
      <c r="G13" s="16">
        <v>71.09372182755762</v>
      </c>
      <c r="H13" s="12">
        <v>620008.3480581298</v>
      </c>
      <c r="I13" s="13">
        <v>7124</v>
      </c>
      <c r="J13" s="17">
        <v>8092</v>
      </c>
    </row>
    <row r="14" spans="1:10" ht="12.75">
      <c r="A14" s="7">
        <v>1995</v>
      </c>
      <c r="B14" s="12">
        <v>135</v>
      </c>
      <c r="C14" s="13">
        <v>92</v>
      </c>
      <c r="D14" s="12">
        <v>20</v>
      </c>
      <c r="E14" s="14">
        <v>2.1</v>
      </c>
      <c r="F14" s="15">
        <v>899</v>
      </c>
      <c r="G14" s="16">
        <v>66.12936184534756</v>
      </c>
      <c r="H14" s="12">
        <v>594502.9629896746</v>
      </c>
      <c r="I14" s="13">
        <v>5451</v>
      </c>
      <c r="J14" s="17">
        <v>11443</v>
      </c>
    </row>
    <row r="15" spans="1:10" ht="12.75">
      <c r="A15" s="7">
        <v>1996</v>
      </c>
      <c r="B15" s="18">
        <v>138</v>
      </c>
      <c r="C15" s="19">
        <v>90</v>
      </c>
      <c r="D15" s="18">
        <v>21</v>
      </c>
      <c r="E15" s="20">
        <v>1.9</v>
      </c>
      <c r="F15" s="15">
        <v>807.5</v>
      </c>
      <c r="G15" s="21">
        <v>81.0404721551092</v>
      </c>
      <c r="H15" s="12">
        <v>654401.8126525069</v>
      </c>
      <c r="I15" s="13">
        <v>5973</v>
      </c>
      <c r="J15" s="22">
        <v>18597</v>
      </c>
    </row>
    <row r="16" spans="1:10" ht="12.75">
      <c r="A16" s="7">
        <v>1997</v>
      </c>
      <c r="B16" s="18">
        <v>121.1</v>
      </c>
      <c r="C16" s="19">
        <v>89.8</v>
      </c>
      <c r="D16" s="18">
        <v>16.9</v>
      </c>
      <c r="E16" s="20">
        <v>1.84</v>
      </c>
      <c r="F16" s="15">
        <v>850.9</v>
      </c>
      <c r="G16" s="21">
        <v>81.58138304905461</v>
      </c>
      <c r="H16" s="12">
        <v>694175.9883644057</v>
      </c>
      <c r="I16" s="13">
        <v>4688</v>
      </c>
      <c r="J16" s="22">
        <v>18511</v>
      </c>
    </row>
    <row r="17" spans="1:10" ht="12.75">
      <c r="A17" s="7">
        <v>1998</v>
      </c>
      <c r="B17" s="18">
        <v>106.5</v>
      </c>
      <c r="C17" s="18">
        <v>102.7</v>
      </c>
      <c r="D17" s="23">
        <v>12.56</v>
      </c>
      <c r="E17" s="15">
        <v>1.946</v>
      </c>
      <c r="F17" s="24">
        <v>819.23</v>
      </c>
      <c r="G17" s="21">
        <v>75.0003005060522</v>
      </c>
      <c r="H17" s="12">
        <v>614424.9618357315</v>
      </c>
      <c r="I17" s="13">
        <v>5375</v>
      </c>
      <c r="J17" s="22">
        <v>18588</v>
      </c>
    </row>
    <row r="18" spans="1:10" ht="12.75">
      <c r="A18" s="7">
        <v>1999</v>
      </c>
      <c r="B18" s="18">
        <v>101</v>
      </c>
      <c r="C18" s="18">
        <v>45</v>
      </c>
      <c r="D18" s="23">
        <v>12</v>
      </c>
      <c r="E18" s="15">
        <v>1.1</v>
      </c>
      <c r="F18" s="24">
        <v>848.6</v>
      </c>
      <c r="G18" s="21">
        <v>56.98</v>
      </c>
      <c r="H18" s="12">
        <v>471851</v>
      </c>
      <c r="I18" s="13">
        <v>2429</v>
      </c>
      <c r="J18" s="22">
        <v>39969</v>
      </c>
    </row>
    <row r="19" spans="1:10" ht="12.75">
      <c r="A19" s="7">
        <v>2000</v>
      </c>
      <c r="B19" s="18">
        <v>109.9</v>
      </c>
      <c r="C19" s="18">
        <v>30.357</v>
      </c>
      <c r="D19" s="23">
        <v>5.262</v>
      </c>
      <c r="E19" s="15">
        <v>1.0695</v>
      </c>
      <c r="F19" s="24">
        <v>979.5047000000001</v>
      </c>
      <c r="G19" s="21">
        <v>81.1454181777286</v>
      </c>
      <c r="H19" s="12">
        <v>794823.184885506</v>
      </c>
      <c r="I19" s="13">
        <v>4358.919</v>
      </c>
      <c r="J19" s="22">
        <v>44994.303</v>
      </c>
    </row>
    <row r="20" spans="1:10" ht="12.75">
      <c r="A20" s="7">
        <v>2001</v>
      </c>
      <c r="B20" s="18">
        <v>89.763</v>
      </c>
      <c r="C20" s="18">
        <v>24.425</v>
      </c>
      <c r="D20" s="23">
        <v>4.826</v>
      </c>
      <c r="E20" s="15">
        <v>0.733565</v>
      </c>
      <c r="F20" s="24">
        <v>994.732520416667</v>
      </c>
      <c r="G20" s="21">
        <v>80.42886642841691</v>
      </c>
      <c r="H20" s="12">
        <v>800052.090165946</v>
      </c>
      <c r="I20" s="13">
        <v>3726.531</v>
      </c>
      <c r="J20" s="22">
        <v>49516.482</v>
      </c>
    </row>
    <row r="21" spans="1:10" ht="12.75">
      <c r="A21" s="7">
        <v>2002</v>
      </c>
      <c r="B21" s="18">
        <v>105.955</v>
      </c>
      <c r="C21" s="18">
        <v>20.918</v>
      </c>
      <c r="D21" s="23">
        <v>4.047</v>
      </c>
      <c r="E21" s="15">
        <v>0.73751</v>
      </c>
      <c r="F21" s="24">
        <v>1066.11693583333</v>
      </c>
      <c r="G21" s="21">
        <v>76.4843460627325</v>
      </c>
      <c r="H21" s="12">
        <v>815412.5666361639</v>
      </c>
      <c r="I21" s="13">
        <v>3637.476</v>
      </c>
      <c r="J21" s="22">
        <v>64912.943</v>
      </c>
    </row>
    <row r="22" spans="1:10" ht="12.75">
      <c r="A22" s="7">
        <v>2003</v>
      </c>
      <c r="B22" s="18">
        <v>73.061</v>
      </c>
      <c r="C22" s="18">
        <v>16.471</v>
      </c>
      <c r="D22" s="23">
        <v>3.614</v>
      </c>
      <c r="E22" s="15">
        <v>0.519</v>
      </c>
      <c r="F22" s="24">
        <v>1033</v>
      </c>
      <c r="G22" s="21">
        <v>93.61</v>
      </c>
      <c r="H22" s="12">
        <v>966991.3</v>
      </c>
      <c r="I22" s="13">
        <v>3195</v>
      </c>
      <c r="J22" s="22">
        <v>120830</v>
      </c>
    </row>
    <row r="23" spans="1:10" ht="12.75">
      <c r="A23" s="7">
        <v>2004</v>
      </c>
      <c r="B23" s="18">
        <v>35.7651</v>
      </c>
      <c r="C23" s="18">
        <v>15.01376</v>
      </c>
      <c r="D23" s="23">
        <v>2.63144</v>
      </c>
      <c r="E23" s="15">
        <v>0.35831</v>
      </c>
      <c r="F23" s="24">
        <v>1127.27124</v>
      </c>
      <c r="G23" s="21">
        <v>93.065</v>
      </c>
      <c r="H23" s="12">
        <v>1049094.979506</v>
      </c>
      <c r="I23" s="13">
        <v>2146</v>
      </c>
      <c r="J23" s="22">
        <v>104215</v>
      </c>
    </row>
    <row r="24" spans="1:10" ht="13.5" thickBot="1">
      <c r="A24" s="25">
        <v>2005</v>
      </c>
      <c r="B24" s="26">
        <v>121.04</v>
      </c>
      <c r="C24" s="26">
        <v>123.68</v>
      </c>
      <c r="D24" s="27">
        <v>5.49</v>
      </c>
      <c r="E24" s="28">
        <v>1.09544474</v>
      </c>
      <c r="F24" s="29">
        <v>1096.5401847399999</v>
      </c>
      <c r="G24" s="30">
        <v>92.52</v>
      </c>
      <c r="H24" s="31">
        <v>1014518.9789214479</v>
      </c>
      <c r="I24" s="32">
        <v>2463</v>
      </c>
      <c r="J24" s="33">
        <v>115954</v>
      </c>
    </row>
    <row r="25" spans="1:10" ht="12.75" customHeight="1">
      <c r="A25" s="7" t="s">
        <v>108</v>
      </c>
      <c r="B25" s="19"/>
      <c r="C25" s="19"/>
      <c r="D25" s="19"/>
      <c r="E25" s="20"/>
      <c r="F25" s="20"/>
      <c r="G25" s="63"/>
      <c r="H25" s="13"/>
      <c r="I25" s="13"/>
      <c r="J25" s="19"/>
    </row>
    <row r="26" spans="1:10" ht="12.75">
      <c r="A26" s="34"/>
      <c r="B26" s="34"/>
      <c r="C26" s="34"/>
      <c r="D26" s="34"/>
      <c r="E26" s="34"/>
      <c r="F26" s="34"/>
      <c r="G26" s="62"/>
      <c r="H26" s="34"/>
      <c r="I26" s="34"/>
      <c r="J26" s="34"/>
    </row>
    <row r="27" spans="1:4" ht="12.75">
      <c r="A27" s="61"/>
      <c r="B27" s="61"/>
      <c r="C27" s="61"/>
      <c r="D27" s="61"/>
    </row>
    <row r="40" spans="7:8" ht="12.75">
      <c r="G40" s="35"/>
      <c r="H40" s="36"/>
    </row>
    <row r="41" spans="7:8" ht="12.75">
      <c r="G41" s="35"/>
      <c r="H41" s="36"/>
    </row>
    <row r="42" spans="7:8" ht="12.75">
      <c r="G42" s="35"/>
      <c r="H42" s="36"/>
    </row>
    <row r="43" spans="7:8" ht="12.75">
      <c r="G43" s="35"/>
      <c r="H43" s="36"/>
    </row>
  </sheetData>
  <mergeCells count="9">
    <mergeCell ref="A1:J1"/>
    <mergeCell ref="A4:J4"/>
    <mergeCell ref="A3:J3"/>
    <mergeCell ref="I7:J7"/>
    <mergeCell ref="B7:D7"/>
    <mergeCell ref="I6:J6"/>
    <mergeCell ref="F5:J5"/>
    <mergeCell ref="B6:D6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I15"/>
  <sheetViews>
    <sheetView showGridLines="0" zoomScale="75" zoomScaleNormal="75" workbookViewId="0" topLeftCell="A1">
      <selection activeCell="F34" sqref="F34"/>
    </sheetView>
  </sheetViews>
  <sheetFormatPr defaultColWidth="11.421875" defaultRowHeight="12.75"/>
  <cols>
    <col min="1" max="10" width="13.28125" style="49" customWidth="1"/>
    <col min="11" max="16384" width="11.421875" style="49" customWidth="1"/>
  </cols>
  <sheetData>
    <row r="1" spans="1:9" s="48" customFormat="1" ht="18">
      <c r="A1" s="176" t="s">
        <v>0</v>
      </c>
      <c r="B1" s="176"/>
      <c r="C1" s="176"/>
      <c r="D1" s="176"/>
      <c r="E1" s="176"/>
      <c r="F1" s="176"/>
      <c r="G1" s="176"/>
      <c r="H1" s="176"/>
      <c r="I1" s="47"/>
    </row>
    <row r="3" spans="1:8" ht="15">
      <c r="A3" s="174" t="s">
        <v>114</v>
      </c>
      <c r="B3" s="174"/>
      <c r="C3" s="174"/>
      <c r="D3" s="174"/>
      <c r="E3" s="174"/>
      <c r="F3" s="174"/>
      <c r="G3" s="174"/>
      <c r="H3" s="174"/>
    </row>
    <row r="4" ht="13.5" thickBot="1"/>
    <row r="5" spans="1:8" ht="24.75" customHeight="1" thickBot="1">
      <c r="A5" s="99"/>
      <c r="B5" s="100"/>
      <c r="C5" s="100"/>
      <c r="D5" s="100"/>
      <c r="E5" s="172" t="s">
        <v>36</v>
      </c>
      <c r="F5" s="173"/>
      <c r="G5" s="172" t="s">
        <v>37</v>
      </c>
      <c r="H5" s="175"/>
    </row>
    <row r="6" spans="1:8" ht="12.75">
      <c r="A6" s="50" t="s">
        <v>38</v>
      </c>
      <c r="B6" s="51"/>
      <c r="C6" s="51"/>
      <c r="D6" s="51"/>
      <c r="E6" s="129"/>
      <c r="F6" s="19">
        <v>665</v>
      </c>
      <c r="G6" s="129"/>
      <c r="H6" s="19">
        <v>13600</v>
      </c>
    </row>
    <row r="7" spans="1:8" ht="12.75">
      <c r="A7" s="50" t="s">
        <v>39</v>
      </c>
      <c r="B7" s="51"/>
      <c r="C7" s="51"/>
      <c r="D7" s="51"/>
      <c r="E7" s="130"/>
      <c r="F7" s="19">
        <v>327</v>
      </c>
      <c r="G7" s="130"/>
      <c r="H7" s="19">
        <v>6700</v>
      </c>
    </row>
    <row r="8" spans="1:8" ht="12.75">
      <c r="A8" s="50"/>
      <c r="B8" s="51"/>
      <c r="C8" s="51"/>
      <c r="D8" s="51"/>
      <c r="E8" s="130"/>
      <c r="F8" s="19"/>
      <c r="G8" s="130"/>
      <c r="H8" s="19"/>
    </row>
    <row r="9" spans="1:8" ht="13.5" thickBot="1">
      <c r="A9" s="106" t="s">
        <v>115</v>
      </c>
      <c r="B9" s="52"/>
      <c r="C9" s="52"/>
      <c r="D9" s="52"/>
      <c r="E9" s="131"/>
      <c r="F9" s="132">
        <v>992</v>
      </c>
      <c r="G9" s="131"/>
      <c r="H9" s="132">
        <v>20300</v>
      </c>
    </row>
    <row r="10" ht="12.75">
      <c r="A10" s="53" t="s">
        <v>40</v>
      </c>
    </row>
    <row r="15" ht="12.75">
      <c r="G15" s="49" t="s">
        <v>99</v>
      </c>
    </row>
  </sheetData>
  <mergeCells count="4">
    <mergeCell ref="E5:F5"/>
    <mergeCell ref="A3:H3"/>
    <mergeCell ref="G5:H5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L86"/>
  <sheetViews>
    <sheetView showGridLines="0" zoomScale="75" zoomScaleNormal="75" workbookViewId="0" topLeftCell="A1">
      <selection activeCell="E20" sqref="E20"/>
    </sheetView>
  </sheetViews>
  <sheetFormatPr defaultColWidth="11.421875" defaultRowHeight="12.75"/>
  <cols>
    <col min="1" max="1" width="26.421875" style="118" bestFit="1" customWidth="1"/>
    <col min="2" max="2" width="15.8515625" style="118" bestFit="1" customWidth="1"/>
    <col min="3" max="3" width="14.7109375" style="118" bestFit="1" customWidth="1"/>
    <col min="4" max="4" width="15.8515625" style="118" bestFit="1" customWidth="1"/>
    <col min="5" max="5" width="10.57421875" style="118" bestFit="1" customWidth="1"/>
    <col min="6" max="6" width="10.140625" style="118" bestFit="1" customWidth="1"/>
    <col min="7" max="7" width="9.421875" style="118" bestFit="1" customWidth="1"/>
    <col min="8" max="8" width="16.140625" style="118" bestFit="1" customWidth="1"/>
    <col min="9" max="16384" width="11.421875" style="118" customWidth="1"/>
  </cols>
  <sheetData>
    <row r="1" spans="1:8" s="117" customFormat="1" ht="18">
      <c r="A1" s="177" t="s">
        <v>0</v>
      </c>
      <c r="B1" s="177"/>
      <c r="C1" s="177"/>
      <c r="D1" s="177"/>
      <c r="E1" s="177"/>
      <c r="F1" s="177"/>
      <c r="G1" s="177"/>
      <c r="H1" s="177"/>
    </row>
    <row r="3" spans="1:12" ht="15">
      <c r="A3" s="178" t="s">
        <v>148</v>
      </c>
      <c r="B3" s="178"/>
      <c r="C3" s="178"/>
      <c r="D3" s="178"/>
      <c r="E3" s="178"/>
      <c r="F3" s="178"/>
      <c r="G3" s="178"/>
      <c r="H3" s="178"/>
      <c r="I3" s="55"/>
      <c r="J3" s="55"/>
      <c r="K3" s="55"/>
      <c r="L3" s="55"/>
    </row>
    <row r="4" spans="1:12" ht="15" thickBot="1">
      <c r="A4" s="55"/>
      <c r="B4" s="55"/>
      <c r="C4" s="55"/>
      <c r="D4" s="55"/>
      <c r="E4" s="55"/>
      <c r="F4" s="55"/>
      <c r="G4" s="55"/>
      <c r="H4" s="55"/>
      <c r="I4" s="119"/>
      <c r="J4" s="55"/>
      <c r="K4" s="55"/>
      <c r="L4" s="55"/>
    </row>
    <row r="5" spans="1:9" ht="12.75">
      <c r="A5" s="120" t="s">
        <v>41</v>
      </c>
      <c r="B5" s="179" t="s">
        <v>42</v>
      </c>
      <c r="C5" s="180"/>
      <c r="D5" s="181"/>
      <c r="E5" s="182" t="s">
        <v>19</v>
      </c>
      <c r="F5" s="182" t="s">
        <v>20</v>
      </c>
      <c r="G5" s="182" t="s">
        <v>21</v>
      </c>
      <c r="H5" s="155" t="s">
        <v>8</v>
      </c>
      <c r="I5" s="121"/>
    </row>
    <row r="6" spans="1:9" ht="12.75">
      <c r="A6" s="122" t="s">
        <v>43</v>
      </c>
      <c r="B6" s="158" t="s">
        <v>6</v>
      </c>
      <c r="C6" s="158" t="s">
        <v>5</v>
      </c>
      <c r="D6" s="158" t="s">
        <v>8</v>
      </c>
      <c r="E6" s="183"/>
      <c r="F6" s="183"/>
      <c r="G6" s="183"/>
      <c r="H6" s="156"/>
      <c r="I6" s="121"/>
    </row>
    <row r="7" spans="1:9" ht="13.5" thickBot="1">
      <c r="A7" s="123"/>
      <c r="B7" s="157"/>
      <c r="C7" s="157" t="s">
        <v>5</v>
      </c>
      <c r="D7" s="157" t="s">
        <v>8</v>
      </c>
      <c r="E7" s="154"/>
      <c r="F7" s="154"/>
      <c r="G7" s="154"/>
      <c r="H7" s="157"/>
      <c r="I7" s="121"/>
    </row>
    <row r="8" spans="1:9" ht="12.75">
      <c r="A8" s="56" t="s">
        <v>44</v>
      </c>
      <c r="B8" s="73">
        <v>350000</v>
      </c>
      <c r="C8" s="74">
        <v>420000</v>
      </c>
      <c r="D8" s="74">
        <v>770000</v>
      </c>
      <c r="E8" s="75">
        <v>560</v>
      </c>
      <c r="F8" s="75">
        <v>1500</v>
      </c>
      <c r="G8" s="76">
        <v>200</v>
      </c>
      <c r="H8" s="77">
        <v>772260</v>
      </c>
      <c r="I8" s="121"/>
    </row>
    <row r="9" spans="1:9" ht="12.75">
      <c r="A9" s="57" t="s">
        <v>45</v>
      </c>
      <c r="B9" s="78">
        <v>405834</v>
      </c>
      <c r="C9" s="79">
        <v>112000</v>
      </c>
      <c r="D9" s="79">
        <v>517834</v>
      </c>
      <c r="E9" s="80" t="s">
        <v>30</v>
      </c>
      <c r="F9" s="80" t="s">
        <v>30</v>
      </c>
      <c r="G9" s="81" t="s">
        <v>30</v>
      </c>
      <c r="H9" s="82">
        <v>517834</v>
      </c>
      <c r="I9" s="121"/>
    </row>
    <row r="10" spans="1:9" ht="12.75">
      <c r="A10" s="57" t="s">
        <v>46</v>
      </c>
      <c r="B10" s="78">
        <v>693800</v>
      </c>
      <c r="C10" s="83">
        <v>70840</v>
      </c>
      <c r="D10" s="79">
        <v>764640</v>
      </c>
      <c r="E10" s="80">
        <v>350</v>
      </c>
      <c r="F10" s="80">
        <v>890</v>
      </c>
      <c r="G10" s="81">
        <v>450</v>
      </c>
      <c r="H10" s="82">
        <v>766330</v>
      </c>
      <c r="I10" s="121"/>
    </row>
    <row r="11" spans="1:9" ht="12.75">
      <c r="A11" s="57" t="s">
        <v>47</v>
      </c>
      <c r="B11" s="78">
        <v>600000</v>
      </c>
      <c r="C11" s="79">
        <v>650000</v>
      </c>
      <c r="D11" s="79">
        <v>1250000</v>
      </c>
      <c r="E11" s="80">
        <v>4000</v>
      </c>
      <c r="F11" s="80">
        <v>2300</v>
      </c>
      <c r="G11" s="81">
        <v>100</v>
      </c>
      <c r="H11" s="82">
        <v>1256400</v>
      </c>
      <c r="I11" s="121"/>
    </row>
    <row r="12" spans="1:9" ht="12.75">
      <c r="A12" s="58" t="str">
        <f>UPPER(" Galicia")</f>
        <v> GALICIA</v>
      </c>
      <c r="B12" s="84">
        <v>2049634</v>
      </c>
      <c r="C12" s="84">
        <v>1252840</v>
      </c>
      <c r="D12" s="84">
        <v>3302474</v>
      </c>
      <c r="E12" s="85">
        <v>4910</v>
      </c>
      <c r="F12" s="85">
        <v>4690</v>
      </c>
      <c r="G12" s="86">
        <v>750</v>
      </c>
      <c r="H12" s="87">
        <v>3312824</v>
      </c>
      <c r="I12" s="121"/>
    </row>
    <row r="13" spans="1:9" ht="12.75">
      <c r="A13" s="58"/>
      <c r="B13" s="84"/>
      <c r="C13" s="85"/>
      <c r="D13" s="84"/>
      <c r="E13" s="85"/>
      <c r="F13" s="85"/>
      <c r="G13" s="86"/>
      <c r="H13" s="87"/>
      <c r="I13" s="121"/>
    </row>
    <row r="14" spans="1:9" ht="12.75">
      <c r="A14" s="58" t="str">
        <f>UPPER(" P. de Asturias")</f>
        <v> P. DE ASTURIAS</v>
      </c>
      <c r="B14" s="88">
        <v>315000</v>
      </c>
      <c r="C14" s="89">
        <v>210000</v>
      </c>
      <c r="D14" s="84">
        <v>525000</v>
      </c>
      <c r="E14" s="85" t="s">
        <v>30</v>
      </c>
      <c r="F14" s="85" t="s">
        <v>30</v>
      </c>
      <c r="G14" s="86" t="s">
        <v>30</v>
      </c>
      <c r="H14" s="87">
        <v>525000</v>
      </c>
      <c r="I14" s="121"/>
    </row>
    <row r="15" spans="1:9" ht="12.75">
      <c r="A15" s="58"/>
      <c r="B15" s="88"/>
      <c r="C15" s="89"/>
      <c r="D15" s="84"/>
      <c r="E15" s="85"/>
      <c r="F15" s="85"/>
      <c r="G15" s="86"/>
      <c r="H15" s="87"/>
      <c r="I15" s="121"/>
    </row>
    <row r="16" spans="1:9" ht="12.75">
      <c r="A16" s="58" t="str">
        <f>UPPER(" Cantabria")</f>
        <v> CANTABRIA</v>
      </c>
      <c r="B16" s="88">
        <v>189800</v>
      </c>
      <c r="C16" s="89">
        <v>200000</v>
      </c>
      <c r="D16" s="84">
        <v>389800</v>
      </c>
      <c r="E16" s="85" t="s">
        <v>30</v>
      </c>
      <c r="F16" s="85">
        <v>4000</v>
      </c>
      <c r="G16" s="86" t="s">
        <v>30</v>
      </c>
      <c r="H16" s="87">
        <v>393800</v>
      </c>
      <c r="I16" s="121"/>
    </row>
    <row r="17" spans="1:9" ht="12.75">
      <c r="A17" s="58"/>
      <c r="B17" s="88"/>
      <c r="C17" s="89"/>
      <c r="D17" s="84"/>
      <c r="E17" s="85"/>
      <c r="F17" s="85"/>
      <c r="G17" s="86"/>
      <c r="H17" s="87"/>
      <c r="I17" s="121"/>
    </row>
    <row r="18" spans="1:9" ht="12.75">
      <c r="A18" s="57" t="s">
        <v>48</v>
      </c>
      <c r="B18" s="78">
        <v>370000</v>
      </c>
      <c r="C18" s="79">
        <v>10000</v>
      </c>
      <c r="D18" s="79">
        <v>380000</v>
      </c>
      <c r="E18" s="80" t="s">
        <v>30</v>
      </c>
      <c r="F18" s="80" t="s">
        <v>30</v>
      </c>
      <c r="G18" s="81" t="s">
        <v>30</v>
      </c>
      <c r="H18" s="82">
        <v>380000</v>
      </c>
      <c r="I18" s="121"/>
    </row>
    <row r="19" spans="1:9" ht="12.75">
      <c r="A19" s="57" t="s">
        <v>49</v>
      </c>
      <c r="B19" s="78">
        <v>450850</v>
      </c>
      <c r="C19" s="83">
        <v>13850</v>
      </c>
      <c r="D19" s="79">
        <v>464700</v>
      </c>
      <c r="E19" s="80" t="s">
        <v>30</v>
      </c>
      <c r="F19" s="80" t="s">
        <v>30</v>
      </c>
      <c r="G19" s="81" t="s">
        <v>30</v>
      </c>
      <c r="H19" s="82">
        <v>464700</v>
      </c>
      <c r="I19" s="121"/>
    </row>
    <row r="20" spans="1:9" ht="12.75">
      <c r="A20" s="57" t="s">
        <v>50</v>
      </c>
      <c r="B20" s="78">
        <v>606120</v>
      </c>
      <c r="C20" s="83">
        <v>25000</v>
      </c>
      <c r="D20" s="79">
        <v>631120</v>
      </c>
      <c r="E20" s="80" t="s">
        <v>30</v>
      </c>
      <c r="F20" s="80" t="s">
        <v>30</v>
      </c>
      <c r="G20" s="81" t="s">
        <v>30</v>
      </c>
      <c r="H20" s="82">
        <v>631120</v>
      </c>
      <c r="I20" s="121"/>
    </row>
    <row r="21" spans="1:9" ht="12.75">
      <c r="A21" s="58" t="str">
        <f>UPPER(" País Vasco")</f>
        <v> PAÍS VASCO</v>
      </c>
      <c r="B21" s="88">
        <v>1426970</v>
      </c>
      <c r="C21" s="84">
        <v>48850</v>
      </c>
      <c r="D21" s="84">
        <v>1475820</v>
      </c>
      <c r="E21" s="85" t="s">
        <v>30</v>
      </c>
      <c r="F21" s="85" t="s">
        <v>30</v>
      </c>
      <c r="G21" s="86" t="s">
        <v>30</v>
      </c>
      <c r="H21" s="87">
        <v>1475820</v>
      </c>
      <c r="I21" s="121"/>
    </row>
    <row r="22" spans="1:9" ht="12.75">
      <c r="A22" s="58"/>
      <c r="B22" s="88"/>
      <c r="C22" s="84"/>
      <c r="D22" s="84"/>
      <c r="E22" s="85"/>
      <c r="F22" s="85"/>
      <c r="G22" s="86"/>
      <c r="H22" s="87"/>
      <c r="I22" s="121"/>
    </row>
    <row r="23" spans="1:9" ht="12.75">
      <c r="A23" s="58" t="str">
        <f>UPPER(" Navarra")</f>
        <v> NAVARRA</v>
      </c>
      <c r="B23" s="88">
        <v>1321950</v>
      </c>
      <c r="C23" s="84">
        <v>59488</v>
      </c>
      <c r="D23" s="84">
        <v>1381438</v>
      </c>
      <c r="E23" s="85" t="s">
        <v>30</v>
      </c>
      <c r="F23" s="85" t="s">
        <v>30</v>
      </c>
      <c r="G23" s="86" t="s">
        <v>30</v>
      </c>
      <c r="H23" s="87">
        <v>1381438</v>
      </c>
      <c r="I23" s="121"/>
    </row>
    <row r="24" spans="1:9" ht="12.75">
      <c r="A24" s="58"/>
      <c r="B24" s="88"/>
      <c r="C24" s="84"/>
      <c r="D24" s="84"/>
      <c r="E24" s="85"/>
      <c r="F24" s="85"/>
      <c r="G24" s="86"/>
      <c r="H24" s="87"/>
      <c r="I24" s="121"/>
    </row>
    <row r="25" spans="1:9" ht="12.75">
      <c r="A25" s="58" t="str">
        <f>UPPER(" La Rioja")</f>
        <v> LA RIOJA</v>
      </c>
      <c r="B25" s="84">
        <v>186400</v>
      </c>
      <c r="C25" s="84">
        <v>11800</v>
      </c>
      <c r="D25" s="84">
        <v>198200</v>
      </c>
      <c r="E25" s="85" t="s">
        <v>30</v>
      </c>
      <c r="F25" s="85" t="s">
        <v>30</v>
      </c>
      <c r="G25" s="86" t="s">
        <v>30</v>
      </c>
      <c r="H25" s="87">
        <v>198200</v>
      </c>
      <c r="I25" s="121"/>
    </row>
    <row r="26" spans="1:9" ht="12.75">
      <c r="A26" s="58"/>
      <c r="B26" s="84"/>
      <c r="C26" s="84"/>
      <c r="D26" s="85"/>
      <c r="E26" s="85"/>
      <c r="F26" s="85"/>
      <c r="G26" s="86"/>
      <c r="H26" s="87"/>
      <c r="I26" s="121"/>
    </row>
    <row r="27" spans="1:9" ht="12.75">
      <c r="A27" s="57" t="s">
        <v>51</v>
      </c>
      <c r="B27" s="88">
        <v>668466</v>
      </c>
      <c r="C27" s="79">
        <v>64000</v>
      </c>
      <c r="D27" s="83">
        <v>732466</v>
      </c>
      <c r="E27" s="80" t="s">
        <v>30</v>
      </c>
      <c r="F27" s="80" t="s">
        <v>30</v>
      </c>
      <c r="G27" s="81" t="s">
        <v>30</v>
      </c>
      <c r="H27" s="82">
        <v>732466</v>
      </c>
      <c r="I27" s="121"/>
    </row>
    <row r="28" spans="1:9" ht="12.75">
      <c r="A28" s="57" t="s">
        <v>52</v>
      </c>
      <c r="B28" s="79">
        <v>103505</v>
      </c>
      <c r="C28" s="79">
        <v>32000</v>
      </c>
      <c r="D28" s="79">
        <v>135505</v>
      </c>
      <c r="E28" s="80" t="s">
        <v>30</v>
      </c>
      <c r="F28" s="80" t="s">
        <v>30</v>
      </c>
      <c r="G28" s="81" t="s">
        <v>30</v>
      </c>
      <c r="H28" s="82">
        <v>135505</v>
      </c>
      <c r="I28" s="121"/>
    </row>
    <row r="29" spans="1:9" ht="12.75">
      <c r="A29" s="57" t="s">
        <v>53</v>
      </c>
      <c r="B29" s="78">
        <v>1819574</v>
      </c>
      <c r="C29" s="79" t="s">
        <v>30</v>
      </c>
      <c r="D29" s="83">
        <v>1819574</v>
      </c>
      <c r="E29" s="80" t="s">
        <v>30</v>
      </c>
      <c r="F29" s="80" t="s">
        <v>30</v>
      </c>
      <c r="G29" s="81" t="s">
        <v>30</v>
      </c>
      <c r="H29" s="82">
        <v>1819574</v>
      </c>
      <c r="I29" s="121"/>
    </row>
    <row r="30" spans="1:9" ht="12.75">
      <c r="A30" s="58" t="str">
        <f>UPPER(" Aragón")</f>
        <v> ARAGÓN</v>
      </c>
      <c r="B30" s="84">
        <v>2591545</v>
      </c>
      <c r="C30" s="84">
        <v>96000</v>
      </c>
      <c r="D30" s="84">
        <v>2687545</v>
      </c>
      <c r="E30" s="85" t="s">
        <v>30</v>
      </c>
      <c r="F30" s="85" t="s">
        <v>30</v>
      </c>
      <c r="G30" s="86" t="s">
        <v>30</v>
      </c>
      <c r="H30" s="87">
        <v>2687545</v>
      </c>
      <c r="I30" s="121"/>
    </row>
    <row r="31" spans="1:9" ht="12.75">
      <c r="A31" s="58"/>
      <c r="B31" s="84"/>
      <c r="C31" s="84"/>
      <c r="D31" s="84"/>
      <c r="E31" s="85"/>
      <c r="F31" s="85"/>
      <c r="G31" s="86"/>
      <c r="H31" s="87"/>
      <c r="I31" s="121"/>
    </row>
    <row r="32" spans="1:9" ht="12.75">
      <c r="A32" s="57" t="s">
        <v>54</v>
      </c>
      <c r="B32" s="78">
        <v>1256000</v>
      </c>
      <c r="C32" s="79">
        <v>73690</v>
      </c>
      <c r="D32" s="79">
        <v>1329690</v>
      </c>
      <c r="E32" s="80" t="s">
        <v>30</v>
      </c>
      <c r="F32" s="80" t="s">
        <v>30</v>
      </c>
      <c r="G32" s="81" t="s">
        <v>30</v>
      </c>
      <c r="H32" s="82">
        <v>1329690</v>
      </c>
      <c r="I32" s="121"/>
    </row>
    <row r="33" spans="1:9" ht="12.75">
      <c r="A33" s="57" t="s">
        <v>55</v>
      </c>
      <c r="B33" s="78">
        <v>880000</v>
      </c>
      <c r="C33" s="79">
        <v>93000</v>
      </c>
      <c r="D33" s="83">
        <v>973000</v>
      </c>
      <c r="E33" s="80" t="s">
        <v>30</v>
      </c>
      <c r="F33" s="83">
        <v>1000</v>
      </c>
      <c r="G33" s="92">
        <v>300</v>
      </c>
      <c r="H33" s="82">
        <v>974300</v>
      </c>
      <c r="I33" s="121"/>
    </row>
    <row r="34" spans="1:9" ht="12.75">
      <c r="A34" s="57" t="s">
        <v>56</v>
      </c>
      <c r="B34" s="78">
        <v>1790395</v>
      </c>
      <c r="C34" s="79">
        <v>20000</v>
      </c>
      <c r="D34" s="83">
        <v>1810395</v>
      </c>
      <c r="E34" s="80" t="s">
        <v>30</v>
      </c>
      <c r="F34" s="80" t="s">
        <v>30</v>
      </c>
      <c r="G34" s="81" t="s">
        <v>30</v>
      </c>
      <c r="H34" s="82">
        <v>1810395</v>
      </c>
      <c r="I34" s="121"/>
    </row>
    <row r="35" spans="1:9" ht="12.75">
      <c r="A35" s="57" t="s">
        <v>57</v>
      </c>
      <c r="B35" s="78">
        <v>2260000</v>
      </c>
      <c r="C35" s="79">
        <v>20100</v>
      </c>
      <c r="D35" s="79">
        <v>2280100</v>
      </c>
      <c r="E35" s="80" t="s">
        <v>30</v>
      </c>
      <c r="F35" s="80" t="s">
        <v>30</v>
      </c>
      <c r="G35" s="81" t="s">
        <v>30</v>
      </c>
      <c r="H35" s="82">
        <v>2280100</v>
      </c>
      <c r="I35" s="121"/>
    </row>
    <row r="36" spans="1:9" ht="12.75">
      <c r="A36" s="58" t="str">
        <f>UPPER(" Cataluña")</f>
        <v> CATALUÑA</v>
      </c>
      <c r="B36" s="88">
        <v>6186395</v>
      </c>
      <c r="C36" s="84">
        <v>206790</v>
      </c>
      <c r="D36" s="84">
        <v>6393185</v>
      </c>
      <c r="E36" s="85" t="s">
        <v>30</v>
      </c>
      <c r="F36" s="85">
        <v>1000</v>
      </c>
      <c r="G36" s="86">
        <v>300</v>
      </c>
      <c r="H36" s="87">
        <v>6394485</v>
      </c>
      <c r="I36" s="121"/>
    </row>
    <row r="37" spans="1:9" ht="12.75">
      <c r="A37" s="58"/>
      <c r="B37" s="88"/>
      <c r="C37" s="84"/>
      <c r="D37" s="85"/>
      <c r="E37" s="85"/>
      <c r="F37" s="85"/>
      <c r="G37" s="86"/>
      <c r="H37" s="87"/>
      <c r="I37" s="121"/>
    </row>
    <row r="38" spans="1:9" ht="12.75">
      <c r="A38" s="58" t="str">
        <f>UPPER(" Baleares")</f>
        <v> BALEARES</v>
      </c>
      <c r="B38" s="88">
        <v>368250</v>
      </c>
      <c r="C38" s="84">
        <v>99000</v>
      </c>
      <c r="D38" s="89">
        <v>467250</v>
      </c>
      <c r="E38" s="89">
        <v>6320</v>
      </c>
      <c r="F38" s="89">
        <v>1769</v>
      </c>
      <c r="G38" s="90">
        <v>337</v>
      </c>
      <c r="H38" s="87">
        <v>475676</v>
      </c>
      <c r="I38" s="121"/>
    </row>
    <row r="39" spans="1:9" ht="12.75">
      <c r="A39" s="58"/>
      <c r="B39" s="88"/>
      <c r="C39" s="84"/>
      <c r="D39" s="89"/>
      <c r="E39" s="89"/>
      <c r="F39" s="89"/>
      <c r="G39" s="90"/>
      <c r="H39" s="87"/>
      <c r="I39" s="121"/>
    </row>
    <row r="40" spans="1:9" ht="12.75">
      <c r="A40" s="57" t="s">
        <v>58</v>
      </c>
      <c r="B40" s="79">
        <v>137500</v>
      </c>
      <c r="C40" s="79">
        <v>32100</v>
      </c>
      <c r="D40" s="79">
        <v>169600</v>
      </c>
      <c r="E40" s="80" t="s">
        <v>30</v>
      </c>
      <c r="F40" s="80" t="s">
        <v>30</v>
      </c>
      <c r="G40" s="81" t="s">
        <v>30</v>
      </c>
      <c r="H40" s="82">
        <v>169600</v>
      </c>
      <c r="I40" s="121"/>
    </row>
    <row r="41" spans="1:9" ht="12.75">
      <c r="A41" s="57" t="s">
        <v>59</v>
      </c>
      <c r="B41" s="78">
        <v>1735000</v>
      </c>
      <c r="C41" s="79">
        <v>44000</v>
      </c>
      <c r="D41" s="79">
        <v>1779000</v>
      </c>
      <c r="E41" s="80" t="s">
        <v>30</v>
      </c>
      <c r="F41" s="80" t="s">
        <v>30</v>
      </c>
      <c r="G41" s="81" t="s">
        <v>30</v>
      </c>
      <c r="H41" s="82">
        <v>1779000</v>
      </c>
      <c r="I41" s="121"/>
    </row>
    <row r="42" spans="1:9" ht="12.75">
      <c r="A42" s="57" t="s">
        <v>60</v>
      </c>
      <c r="B42" s="79">
        <v>139500</v>
      </c>
      <c r="C42" s="79">
        <v>199760</v>
      </c>
      <c r="D42" s="79">
        <v>339260</v>
      </c>
      <c r="E42" s="80">
        <v>220</v>
      </c>
      <c r="F42" s="80">
        <v>460</v>
      </c>
      <c r="G42" s="81">
        <v>360</v>
      </c>
      <c r="H42" s="82">
        <v>340300</v>
      </c>
      <c r="I42" s="121"/>
    </row>
    <row r="43" spans="1:9" ht="12.75">
      <c r="A43" s="57" t="s">
        <v>61</v>
      </c>
      <c r="B43" s="78">
        <v>213000</v>
      </c>
      <c r="C43" s="78">
        <v>10000</v>
      </c>
      <c r="D43" s="79">
        <v>223000</v>
      </c>
      <c r="E43" s="80" t="s">
        <v>30</v>
      </c>
      <c r="F43" s="80" t="s">
        <v>30</v>
      </c>
      <c r="G43" s="81" t="s">
        <v>30</v>
      </c>
      <c r="H43" s="82">
        <v>223000</v>
      </c>
      <c r="I43" s="121"/>
    </row>
    <row r="44" spans="1:9" ht="12.75">
      <c r="A44" s="57" t="s">
        <v>62</v>
      </c>
      <c r="B44" s="78">
        <v>33000</v>
      </c>
      <c r="C44" s="79">
        <v>4000</v>
      </c>
      <c r="D44" s="79">
        <v>37000</v>
      </c>
      <c r="E44" s="80" t="s">
        <v>30</v>
      </c>
      <c r="F44" s="80" t="s">
        <v>30</v>
      </c>
      <c r="G44" s="81" t="s">
        <v>30</v>
      </c>
      <c r="H44" s="82">
        <v>37000</v>
      </c>
      <c r="I44" s="121"/>
    </row>
    <row r="45" spans="1:9" ht="12.75">
      <c r="A45" s="57" t="s">
        <v>63</v>
      </c>
      <c r="B45" s="79">
        <v>608400</v>
      </c>
      <c r="C45" s="79">
        <v>30200</v>
      </c>
      <c r="D45" s="79">
        <v>638600</v>
      </c>
      <c r="E45" s="80" t="s">
        <v>30</v>
      </c>
      <c r="F45" s="80" t="s">
        <v>30</v>
      </c>
      <c r="G45" s="81" t="s">
        <v>30</v>
      </c>
      <c r="H45" s="82">
        <v>638600</v>
      </c>
      <c r="I45" s="121"/>
    </row>
    <row r="46" spans="1:9" ht="12.75">
      <c r="A46" s="57" t="s">
        <v>64</v>
      </c>
      <c r="B46" s="79">
        <v>43300</v>
      </c>
      <c r="C46" s="79">
        <v>3000</v>
      </c>
      <c r="D46" s="79">
        <v>46300</v>
      </c>
      <c r="E46" s="80" t="s">
        <v>30</v>
      </c>
      <c r="F46" s="80" t="s">
        <v>30</v>
      </c>
      <c r="G46" s="81" t="s">
        <v>30</v>
      </c>
      <c r="H46" s="82">
        <v>46300</v>
      </c>
      <c r="I46" s="121"/>
    </row>
    <row r="47" spans="1:9" ht="12.75">
      <c r="A47" s="57" t="s">
        <v>65</v>
      </c>
      <c r="B47" s="78">
        <v>5941300</v>
      </c>
      <c r="C47" s="79">
        <v>30000</v>
      </c>
      <c r="D47" s="79">
        <v>5971300</v>
      </c>
      <c r="E47" s="80">
        <v>300</v>
      </c>
      <c r="F47" s="80">
        <v>100</v>
      </c>
      <c r="G47" s="81" t="s">
        <v>30</v>
      </c>
      <c r="H47" s="82">
        <v>5971700</v>
      </c>
      <c r="I47" s="121"/>
    </row>
    <row r="48" spans="1:9" ht="12.75">
      <c r="A48" s="57" t="s">
        <v>66</v>
      </c>
      <c r="B48" s="79" t="s">
        <v>30</v>
      </c>
      <c r="C48" s="79">
        <v>81000</v>
      </c>
      <c r="D48" s="79">
        <v>81000</v>
      </c>
      <c r="E48" s="80" t="s">
        <v>30</v>
      </c>
      <c r="F48" s="80" t="s">
        <v>30</v>
      </c>
      <c r="G48" s="81" t="s">
        <v>30</v>
      </c>
      <c r="H48" s="82">
        <v>81000</v>
      </c>
      <c r="I48" s="121"/>
    </row>
    <row r="49" spans="1:9" ht="12.75">
      <c r="A49" s="58" t="str">
        <f>UPPER(" Castilla y León")</f>
        <v> CASTILLA Y LEÓN</v>
      </c>
      <c r="B49" s="84">
        <v>8851000</v>
      </c>
      <c r="C49" s="84">
        <v>434060</v>
      </c>
      <c r="D49" s="84">
        <v>9285060</v>
      </c>
      <c r="E49" s="85">
        <v>520</v>
      </c>
      <c r="F49" s="85">
        <v>560</v>
      </c>
      <c r="G49" s="86">
        <v>360</v>
      </c>
      <c r="H49" s="87">
        <v>9286500</v>
      </c>
      <c r="I49" s="121"/>
    </row>
    <row r="50" spans="1:9" ht="12.75">
      <c r="A50" s="58"/>
      <c r="B50" s="84"/>
      <c r="C50" s="84"/>
      <c r="D50" s="84"/>
      <c r="E50" s="85"/>
      <c r="F50" s="85"/>
      <c r="G50" s="86"/>
      <c r="H50" s="87"/>
      <c r="I50" s="121"/>
    </row>
    <row r="51" spans="1:9" ht="12.75">
      <c r="A51" s="58" t="str">
        <f>UPPER(" Madrid")</f>
        <v> MADRID</v>
      </c>
      <c r="B51" s="84">
        <v>2180000</v>
      </c>
      <c r="C51" s="84" t="s">
        <v>30</v>
      </c>
      <c r="D51" s="84">
        <v>2180000</v>
      </c>
      <c r="E51" s="85" t="s">
        <v>30</v>
      </c>
      <c r="F51" s="85" t="s">
        <v>30</v>
      </c>
      <c r="G51" s="86" t="s">
        <v>30</v>
      </c>
      <c r="H51" s="87">
        <v>2180000</v>
      </c>
      <c r="I51" s="121"/>
    </row>
    <row r="52" spans="1:9" ht="12.75">
      <c r="A52" s="58"/>
      <c r="B52" s="84"/>
      <c r="C52" s="84"/>
      <c r="D52" s="84"/>
      <c r="E52" s="85"/>
      <c r="F52" s="85"/>
      <c r="G52" s="86"/>
      <c r="H52" s="87"/>
      <c r="I52" s="121"/>
    </row>
    <row r="53" spans="1:9" ht="12.75">
      <c r="A53" s="57" t="s">
        <v>67</v>
      </c>
      <c r="B53" s="78">
        <v>20000</v>
      </c>
      <c r="C53" s="79">
        <v>55000</v>
      </c>
      <c r="D53" s="78">
        <v>75000</v>
      </c>
      <c r="E53" s="83">
        <v>700</v>
      </c>
      <c r="F53" s="80" t="s">
        <v>30</v>
      </c>
      <c r="G53" s="81" t="s">
        <v>30</v>
      </c>
      <c r="H53" s="82">
        <v>75700</v>
      </c>
      <c r="I53" s="121"/>
    </row>
    <row r="54" spans="1:9" ht="12.75">
      <c r="A54" s="57" t="s">
        <v>68</v>
      </c>
      <c r="B54" s="79">
        <v>207000</v>
      </c>
      <c r="C54" s="79">
        <v>33300</v>
      </c>
      <c r="D54" s="78">
        <v>240300</v>
      </c>
      <c r="E54" s="83">
        <v>100</v>
      </c>
      <c r="F54" s="80" t="s">
        <v>30</v>
      </c>
      <c r="G54" s="81" t="s">
        <v>30</v>
      </c>
      <c r="H54" s="82">
        <v>240400</v>
      </c>
      <c r="I54" s="121"/>
    </row>
    <row r="55" spans="1:9" ht="12.75">
      <c r="A55" s="57" t="s">
        <v>69</v>
      </c>
      <c r="B55" s="79">
        <v>1180632</v>
      </c>
      <c r="C55" s="79">
        <v>25260</v>
      </c>
      <c r="D55" s="83">
        <v>1205892</v>
      </c>
      <c r="E55" s="80" t="s">
        <v>30</v>
      </c>
      <c r="F55" s="80" t="s">
        <v>30</v>
      </c>
      <c r="G55" s="81" t="s">
        <v>30</v>
      </c>
      <c r="H55" s="82">
        <v>1205892</v>
      </c>
      <c r="I55" s="121"/>
    </row>
    <row r="56" spans="1:9" ht="12.75">
      <c r="A56" s="57" t="s">
        <v>70</v>
      </c>
      <c r="B56" s="78">
        <v>4637220</v>
      </c>
      <c r="C56" s="79">
        <v>2850</v>
      </c>
      <c r="D56" s="78">
        <v>4640070</v>
      </c>
      <c r="E56" s="80" t="s">
        <v>30</v>
      </c>
      <c r="F56" s="80" t="s">
        <v>30</v>
      </c>
      <c r="G56" s="81" t="s">
        <v>30</v>
      </c>
      <c r="H56" s="82">
        <v>4640070</v>
      </c>
      <c r="I56" s="121"/>
    </row>
    <row r="57" spans="1:9" ht="12.75">
      <c r="A57" s="57" t="s">
        <v>71</v>
      </c>
      <c r="B57" s="79">
        <v>4453784</v>
      </c>
      <c r="C57" s="79">
        <v>19180</v>
      </c>
      <c r="D57" s="79">
        <v>4472964</v>
      </c>
      <c r="E57" s="80">
        <v>202</v>
      </c>
      <c r="F57" s="80">
        <v>124</v>
      </c>
      <c r="G57" s="81">
        <v>86</v>
      </c>
      <c r="H57" s="82">
        <v>4473376</v>
      </c>
      <c r="I57" s="121"/>
    </row>
    <row r="58" spans="1:9" ht="12.75">
      <c r="A58" s="58" t="str">
        <f>UPPER(" Castilla-La Mancha")</f>
        <v> CASTILLA-LA MANCHA</v>
      </c>
      <c r="B58" s="84">
        <v>10498636</v>
      </c>
      <c r="C58" s="84">
        <v>135590</v>
      </c>
      <c r="D58" s="84">
        <v>10634226</v>
      </c>
      <c r="E58" s="85">
        <v>1002</v>
      </c>
      <c r="F58" s="85">
        <v>124</v>
      </c>
      <c r="G58" s="86">
        <v>86</v>
      </c>
      <c r="H58" s="87">
        <v>10635438</v>
      </c>
      <c r="I58" s="121"/>
    </row>
    <row r="59" spans="1:9" ht="12.75">
      <c r="A59" s="58"/>
      <c r="B59" s="84"/>
      <c r="C59" s="84"/>
      <c r="D59" s="85"/>
      <c r="E59" s="85"/>
      <c r="F59" s="85"/>
      <c r="G59" s="86"/>
      <c r="H59" s="87"/>
      <c r="I59" s="121"/>
    </row>
    <row r="60" spans="1:9" ht="12.75">
      <c r="A60" s="57" t="s">
        <v>72</v>
      </c>
      <c r="B60" s="78">
        <v>351920</v>
      </c>
      <c r="C60" s="79">
        <v>23000</v>
      </c>
      <c r="D60" s="83">
        <v>374920</v>
      </c>
      <c r="E60" s="80" t="s">
        <v>30</v>
      </c>
      <c r="F60" s="80" t="s">
        <v>30</v>
      </c>
      <c r="G60" s="81" t="s">
        <v>30</v>
      </c>
      <c r="H60" s="82">
        <v>374920</v>
      </c>
      <c r="I60" s="121"/>
    </row>
    <row r="61" spans="1:9" ht="12.75">
      <c r="A61" s="57" t="s">
        <v>73</v>
      </c>
      <c r="B61" s="78">
        <v>781400</v>
      </c>
      <c r="C61" s="79">
        <v>3000</v>
      </c>
      <c r="D61" s="83">
        <v>784400</v>
      </c>
      <c r="E61" s="80" t="s">
        <v>30</v>
      </c>
      <c r="F61" s="80" t="s">
        <v>30</v>
      </c>
      <c r="G61" s="81" t="s">
        <v>30</v>
      </c>
      <c r="H61" s="82">
        <v>784400</v>
      </c>
      <c r="I61" s="121"/>
    </row>
    <row r="62" spans="1:9" ht="12.75">
      <c r="A62" s="57" t="s">
        <v>74</v>
      </c>
      <c r="B62" s="79">
        <v>2902210</v>
      </c>
      <c r="C62" s="79">
        <v>32400</v>
      </c>
      <c r="D62" s="79">
        <v>2934610</v>
      </c>
      <c r="E62" s="80" t="s">
        <v>30</v>
      </c>
      <c r="F62" s="80" t="s">
        <v>30</v>
      </c>
      <c r="G62" s="81" t="s">
        <v>30</v>
      </c>
      <c r="H62" s="82">
        <v>2934610</v>
      </c>
      <c r="I62" s="121"/>
    </row>
    <row r="63" spans="1:9" ht="12.75">
      <c r="A63" s="58" t="str">
        <f>UPPER(" C. Valenciana")</f>
        <v> C. VALENCIANA</v>
      </c>
      <c r="B63" s="84">
        <v>4035530</v>
      </c>
      <c r="C63" s="84">
        <v>58400</v>
      </c>
      <c r="D63" s="84">
        <v>4093930</v>
      </c>
      <c r="E63" s="85" t="s">
        <v>30</v>
      </c>
      <c r="F63" s="85" t="s">
        <v>30</v>
      </c>
      <c r="G63" s="86" t="s">
        <v>30</v>
      </c>
      <c r="H63" s="87">
        <v>4093930</v>
      </c>
      <c r="I63" s="121"/>
    </row>
    <row r="64" spans="1:9" ht="12.75">
      <c r="A64" s="58"/>
      <c r="B64" s="84"/>
      <c r="C64" s="84"/>
      <c r="D64" s="84"/>
      <c r="E64" s="85"/>
      <c r="F64" s="85"/>
      <c r="G64" s="86"/>
      <c r="H64" s="87"/>
      <c r="I64" s="121"/>
    </row>
    <row r="65" spans="1:9" ht="12.75">
      <c r="A65" s="58" t="str">
        <f>UPPER(" R. de Murcia")</f>
        <v> R. DE MURCIA</v>
      </c>
      <c r="B65" s="88">
        <v>417934</v>
      </c>
      <c r="C65" s="84">
        <v>22572</v>
      </c>
      <c r="D65" s="84">
        <v>440506</v>
      </c>
      <c r="E65" s="85">
        <v>4013.1</v>
      </c>
      <c r="F65" s="85">
        <v>158.76</v>
      </c>
      <c r="G65" s="86">
        <v>125.44</v>
      </c>
      <c r="H65" s="87">
        <v>444803.3</v>
      </c>
      <c r="I65" s="121"/>
    </row>
    <row r="66" spans="1:9" ht="12.75">
      <c r="A66" s="58"/>
      <c r="B66" s="88"/>
      <c r="C66" s="84"/>
      <c r="D66" s="84"/>
      <c r="E66" s="85"/>
      <c r="F66" s="85"/>
      <c r="G66" s="86"/>
      <c r="H66" s="87"/>
      <c r="I66" s="121"/>
    </row>
    <row r="67" spans="1:9" ht="12.75">
      <c r="A67" s="57" t="s">
        <v>75</v>
      </c>
      <c r="B67" s="79">
        <v>1075000</v>
      </c>
      <c r="C67" s="79">
        <v>80000</v>
      </c>
      <c r="D67" s="79">
        <v>1155000</v>
      </c>
      <c r="E67" s="80">
        <v>1000</v>
      </c>
      <c r="F67" s="80">
        <v>400</v>
      </c>
      <c r="G67" s="81">
        <v>100</v>
      </c>
      <c r="H67" s="82">
        <v>1156500</v>
      </c>
      <c r="I67" s="121"/>
    </row>
    <row r="68" spans="1:9" ht="12.75">
      <c r="A68" s="57" t="s">
        <v>76</v>
      </c>
      <c r="B68" s="79">
        <v>75000</v>
      </c>
      <c r="C68" s="79">
        <v>105000</v>
      </c>
      <c r="D68" s="79">
        <v>180000</v>
      </c>
      <c r="E68" s="80">
        <v>1000</v>
      </c>
      <c r="F68" s="80">
        <v>800</v>
      </c>
      <c r="G68" s="81">
        <v>150</v>
      </c>
      <c r="H68" s="82">
        <v>181950</v>
      </c>
      <c r="I68" s="121"/>
    </row>
    <row r="69" spans="1:9" ht="12.75">
      <c r="A69" s="58" t="str">
        <f>UPPER(" Extremadura")</f>
        <v> EXTREMADURA</v>
      </c>
      <c r="B69" s="84">
        <v>1150000</v>
      </c>
      <c r="C69" s="84">
        <v>185000</v>
      </c>
      <c r="D69" s="84">
        <v>1335000</v>
      </c>
      <c r="E69" s="85">
        <v>2000</v>
      </c>
      <c r="F69" s="85">
        <v>1200</v>
      </c>
      <c r="G69" s="86">
        <v>250</v>
      </c>
      <c r="H69" s="91">
        <v>1338450</v>
      </c>
      <c r="I69" s="121"/>
    </row>
    <row r="70" spans="1:9" ht="12.75">
      <c r="A70" s="58"/>
      <c r="B70" s="84"/>
      <c r="C70" s="84"/>
      <c r="D70" s="84"/>
      <c r="E70" s="85"/>
      <c r="F70" s="85"/>
      <c r="G70" s="86"/>
      <c r="H70" s="91"/>
      <c r="I70" s="121"/>
    </row>
    <row r="71" spans="1:9" ht="12.75">
      <c r="A71" s="57" t="s">
        <v>77</v>
      </c>
      <c r="B71" s="79">
        <v>81000</v>
      </c>
      <c r="C71" s="79">
        <v>9000</v>
      </c>
      <c r="D71" s="79">
        <v>90000</v>
      </c>
      <c r="E71" s="80" t="s">
        <v>30</v>
      </c>
      <c r="F71" s="80" t="s">
        <v>30</v>
      </c>
      <c r="G71" s="81" t="s">
        <v>30</v>
      </c>
      <c r="H71" s="82">
        <v>90000</v>
      </c>
      <c r="I71" s="121"/>
    </row>
    <row r="72" spans="1:9" ht="12.75">
      <c r="A72" s="57" t="s">
        <v>78</v>
      </c>
      <c r="B72" s="79">
        <v>458500</v>
      </c>
      <c r="C72" s="79">
        <v>57900</v>
      </c>
      <c r="D72" s="79">
        <v>516400</v>
      </c>
      <c r="E72" s="80">
        <v>15450</v>
      </c>
      <c r="F72" s="80">
        <v>500</v>
      </c>
      <c r="G72" s="92">
        <v>120</v>
      </c>
      <c r="H72" s="82">
        <v>532470</v>
      </c>
      <c r="I72" s="121"/>
    </row>
    <row r="73" spans="1:9" ht="12.75">
      <c r="A73" s="57" t="s">
        <v>79</v>
      </c>
      <c r="B73" s="79">
        <v>599850</v>
      </c>
      <c r="C73" s="79">
        <v>10000</v>
      </c>
      <c r="D73" s="79">
        <v>609850</v>
      </c>
      <c r="E73" s="80" t="s">
        <v>30</v>
      </c>
      <c r="F73" s="80" t="s">
        <v>30</v>
      </c>
      <c r="G73" s="81" t="s">
        <v>30</v>
      </c>
      <c r="H73" s="82">
        <v>609850</v>
      </c>
      <c r="I73" s="121"/>
    </row>
    <row r="74" spans="1:9" ht="12.75">
      <c r="A74" s="57" t="s">
        <v>80</v>
      </c>
      <c r="B74" s="78">
        <v>868780</v>
      </c>
      <c r="C74" s="79">
        <v>85000</v>
      </c>
      <c r="D74" s="79">
        <v>953780</v>
      </c>
      <c r="E74" s="80" t="s">
        <v>30</v>
      </c>
      <c r="F74" s="80">
        <v>1000</v>
      </c>
      <c r="G74" s="92">
        <v>300</v>
      </c>
      <c r="H74" s="82">
        <v>955080</v>
      </c>
      <c r="I74" s="121"/>
    </row>
    <row r="75" spans="1:9" ht="12.75">
      <c r="A75" s="57" t="s">
        <v>81</v>
      </c>
      <c r="B75" s="79">
        <v>167350</v>
      </c>
      <c r="C75" s="79" t="s">
        <v>30</v>
      </c>
      <c r="D75" s="79">
        <v>167350</v>
      </c>
      <c r="E75" s="80" t="s">
        <v>30</v>
      </c>
      <c r="F75" s="80" t="s">
        <v>30</v>
      </c>
      <c r="G75" s="81" t="s">
        <v>30</v>
      </c>
      <c r="H75" s="82">
        <v>167350</v>
      </c>
      <c r="I75" s="121"/>
    </row>
    <row r="76" spans="1:9" ht="12.75">
      <c r="A76" s="57" t="s">
        <v>82</v>
      </c>
      <c r="B76" s="79">
        <v>254551</v>
      </c>
      <c r="C76" s="79">
        <v>13397</v>
      </c>
      <c r="D76" s="79">
        <v>267948</v>
      </c>
      <c r="E76" s="80">
        <v>1550</v>
      </c>
      <c r="F76" s="80">
        <v>12</v>
      </c>
      <c r="G76" s="92">
        <v>3</v>
      </c>
      <c r="H76" s="82">
        <v>269513</v>
      </c>
      <c r="I76" s="121"/>
    </row>
    <row r="77" spans="1:9" ht="12.75">
      <c r="A77" s="57" t="s">
        <v>83</v>
      </c>
      <c r="B77" s="79">
        <v>1027595</v>
      </c>
      <c r="C77" s="79" t="s">
        <v>30</v>
      </c>
      <c r="D77" s="79">
        <v>1027595</v>
      </c>
      <c r="E77" s="80" t="s">
        <v>30</v>
      </c>
      <c r="F77" s="80" t="s">
        <v>30</v>
      </c>
      <c r="G77" s="81" t="s">
        <v>30</v>
      </c>
      <c r="H77" s="82">
        <v>1027595</v>
      </c>
      <c r="I77" s="121"/>
    </row>
    <row r="78" spans="1:9" ht="12.75">
      <c r="A78" s="57" t="s">
        <v>84</v>
      </c>
      <c r="B78" s="79">
        <v>2345312.7</v>
      </c>
      <c r="C78" s="79">
        <v>80000</v>
      </c>
      <c r="D78" s="79">
        <v>2425312.7</v>
      </c>
      <c r="E78" s="80" t="s">
        <v>30</v>
      </c>
      <c r="F78" s="80" t="s">
        <v>30</v>
      </c>
      <c r="G78" s="81" t="s">
        <v>30</v>
      </c>
      <c r="H78" s="82">
        <v>2425312.7</v>
      </c>
      <c r="I78" s="121"/>
    </row>
    <row r="79" spans="1:9" ht="12.75">
      <c r="A79" s="58" t="str">
        <f>UPPER(" Andalucía")</f>
        <v> ANDALUCÍA</v>
      </c>
      <c r="B79" s="84">
        <v>5802938.7</v>
      </c>
      <c r="C79" s="84">
        <v>255297</v>
      </c>
      <c r="D79" s="84">
        <v>6058235.7</v>
      </c>
      <c r="E79" s="85">
        <v>17000</v>
      </c>
      <c r="F79" s="85">
        <v>1512</v>
      </c>
      <c r="G79" s="86">
        <v>423</v>
      </c>
      <c r="H79" s="87">
        <v>6077170.7</v>
      </c>
      <c r="I79" s="121"/>
    </row>
    <row r="80" spans="1:9" ht="12.75">
      <c r="A80" s="58"/>
      <c r="B80" s="84"/>
      <c r="C80" s="85"/>
      <c r="D80" s="84"/>
      <c r="E80" s="85"/>
      <c r="F80" s="85"/>
      <c r="G80" s="86"/>
      <c r="H80" s="87"/>
      <c r="I80" s="121"/>
    </row>
    <row r="81" spans="1:9" ht="12.75">
      <c r="A81" s="57" t="s">
        <v>85</v>
      </c>
      <c r="B81" s="78">
        <v>720000</v>
      </c>
      <c r="C81" s="80" t="s">
        <v>30</v>
      </c>
      <c r="D81" s="79">
        <v>720000</v>
      </c>
      <c r="E81" s="80" t="s">
        <v>30</v>
      </c>
      <c r="F81" s="80" t="s">
        <v>30</v>
      </c>
      <c r="G81" s="81" t="s">
        <v>30</v>
      </c>
      <c r="H81" s="82">
        <v>720000</v>
      </c>
      <c r="I81" s="121"/>
    </row>
    <row r="82" spans="1:9" ht="12.75">
      <c r="A82" s="57" t="s">
        <v>86</v>
      </c>
      <c r="B82" s="78">
        <v>800000</v>
      </c>
      <c r="C82" s="83">
        <v>65000</v>
      </c>
      <c r="D82" s="79">
        <v>865000</v>
      </c>
      <c r="E82" s="80" t="s">
        <v>30</v>
      </c>
      <c r="F82" s="80" t="s">
        <v>30</v>
      </c>
      <c r="G82" s="81" t="s">
        <v>30</v>
      </c>
      <c r="H82" s="82">
        <v>865000</v>
      </c>
      <c r="I82" s="121"/>
    </row>
    <row r="83" spans="1:9" ht="12.75">
      <c r="A83" s="58" t="str">
        <f>UPPER(" Canarias")</f>
        <v> CANARIAS</v>
      </c>
      <c r="B83" s="88">
        <v>1520000</v>
      </c>
      <c r="C83" s="89">
        <v>65000</v>
      </c>
      <c r="D83" s="84">
        <v>1585000</v>
      </c>
      <c r="E83" s="85" t="s">
        <v>30</v>
      </c>
      <c r="F83" s="85" t="s">
        <v>30</v>
      </c>
      <c r="G83" s="86" t="s">
        <v>30</v>
      </c>
      <c r="H83" s="87">
        <v>1585000</v>
      </c>
      <c r="I83" s="121"/>
    </row>
    <row r="84" spans="1:9" ht="12.75">
      <c r="A84" s="58"/>
      <c r="B84" s="88"/>
      <c r="C84" s="89"/>
      <c r="D84" s="84"/>
      <c r="E84" s="85"/>
      <c r="F84" s="85"/>
      <c r="G84" s="86"/>
      <c r="H84" s="93"/>
      <c r="I84" s="121"/>
    </row>
    <row r="85" spans="1:9" ht="13.5" thickBot="1">
      <c r="A85" s="59" t="s">
        <v>87</v>
      </c>
      <c r="B85" s="94">
        <v>49091982.7</v>
      </c>
      <c r="C85" s="94">
        <v>3340687</v>
      </c>
      <c r="D85" s="94">
        <v>52432669.7</v>
      </c>
      <c r="E85" s="95">
        <v>35765.1</v>
      </c>
      <c r="F85" s="95">
        <v>15013.76</v>
      </c>
      <c r="G85" s="96">
        <v>2631.44</v>
      </c>
      <c r="H85" s="97">
        <v>52486080</v>
      </c>
      <c r="I85" s="121"/>
    </row>
    <row r="86" spans="8:9" ht="12.75">
      <c r="H86" s="124"/>
      <c r="I86" s="121"/>
    </row>
  </sheetData>
  <mergeCells count="10">
    <mergeCell ref="A1:H1"/>
    <mergeCell ref="A3:H3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L86"/>
  <sheetViews>
    <sheetView showGridLines="0" zoomScale="75" zoomScaleNormal="75" workbookViewId="0" topLeftCell="A24">
      <selection activeCell="E24" sqref="E24"/>
    </sheetView>
  </sheetViews>
  <sheetFormatPr defaultColWidth="11.421875" defaultRowHeight="12.75"/>
  <cols>
    <col min="1" max="1" width="26.421875" style="118" bestFit="1" customWidth="1"/>
    <col min="2" max="2" width="14.7109375" style="118" bestFit="1" customWidth="1"/>
    <col min="3" max="3" width="13.57421875" style="118" bestFit="1" customWidth="1"/>
    <col min="4" max="4" width="15.00390625" style="118" bestFit="1" customWidth="1"/>
    <col min="5" max="5" width="9.8515625" style="118" bestFit="1" customWidth="1"/>
    <col min="6" max="6" width="10.00390625" style="118" bestFit="1" customWidth="1"/>
    <col min="7" max="7" width="7.8515625" style="118" bestFit="1" customWidth="1"/>
    <col min="8" max="8" width="15.00390625" style="118" bestFit="1" customWidth="1"/>
    <col min="9" max="16384" width="11.421875" style="118" customWidth="1"/>
  </cols>
  <sheetData>
    <row r="1" spans="1:8" s="117" customFormat="1" ht="18">
      <c r="A1" s="177" t="s">
        <v>0</v>
      </c>
      <c r="B1" s="177"/>
      <c r="C1" s="177"/>
      <c r="D1" s="177"/>
      <c r="E1" s="177"/>
      <c r="F1" s="177"/>
      <c r="G1" s="177"/>
      <c r="H1" s="177"/>
    </row>
    <row r="3" spans="1:12" ht="15">
      <c r="A3" s="178" t="s">
        <v>150</v>
      </c>
      <c r="B3" s="178"/>
      <c r="C3" s="178"/>
      <c r="D3" s="178"/>
      <c r="E3" s="178"/>
      <c r="F3" s="178"/>
      <c r="G3" s="178"/>
      <c r="H3" s="178"/>
      <c r="I3" s="55"/>
      <c r="J3" s="55"/>
      <c r="K3" s="55"/>
      <c r="L3" s="55"/>
    </row>
    <row r="4" spans="1:12" ht="15" thickBot="1">
      <c r="A4" s="55"/>
      <c r="B4" s="55"/>
      <c r="C4" s="55"/>
      <c r="D4" s="55"/>
      <c r="E4" s="55"/>
      <c r="F4" s="55"/>
      <c r="G4" s="55"/>
      <c r="H4" s="55"/>
      <c r="I4" s="119"/>
      <c r="J4" s="55"/>
      <c r="K4" s="55"/>
      <c r="L4" s="55"/>
    </row>
    <row r="5" spans="1:9" ht="12.75">
      <c r="A5" s="120" t="s">
        <v>41</v>
      </c>
      <c r="B5" s="179" t="s">
        <v>42</v>
      </c>
      <c r="C5" s="180"/>
      <c r="D5" s="181"/>
      <c r="E5" s="182" t="s">
        <v>19</v>
      </c>
      <c r="F5" s="182" t="s">
        <v>20</v>
      </c>
      <c r="G5" s="182" t="s">
        <v>21</v>
      </c>
      <c r="H5" s="155" t="s">
        <v>8</v>
      </c>
      <c r="I5" s="121"/>
    </row>
    <row r="6" spans="1:9" ht="12.75">
      <c r="A6" s="122" t="s">
        <v>43</v>
      </c>
      <c r="B6" s="158" t="s">
        <v>6</v>
      </c>
      <c r="C6" s="158" t="s">
        <v>5</v>
      </c>
      <c r="D6" s="158" t="s">
        <v>8</v>
      </c>
      <c r="E6" s="183"/>
      <c r="F6" s="183"/>
      <c r="G6" s="183"/>
      <c r="H6" s="156"/>
      <c r="I6" s="121"/>
    </row>
    <row r="7" spans="1:9" ht="13.5" thickBot="1">
      <c r="A7" s="123"/>
      <c r="B7" s="157"/>
      <c r="C7" s="157" t="s">
        <v>5</v>
      </c>
      <c r="D7" s="157" t="s">
        <v>8</v>
      </c>
      <c r="E7" s="154"/>
      <c r="F7" s="154"/>
      <c r="G7" s="154"/>
      <c r="H7" s="157"/>
      <c r="I7" s="121"/>
    </row>
    <row r="8" spans="1:9" ht="12.75">
      <c r="A8" s="56" t="s">
        <v>44</v>
      </c>
      <c r="B8" s="73">
        <v>287000</v>
      </c>
      <c r="C8" s="74">
        <v>420000</v>
      </c>
      <c r="D8" s="74">
        <v>707000</v>
      </c>
      <c r="E8" s="75">
        <v>560</v>
      </c>
      <c r="F8" s="75">
        <v>1500</v>
      </c>
      <c r="G8" s="76">
        <v>200</v>
      </c>
      <c r="H8" s="77">
        <v>709260</v>
      </c>
      <c r="I8" s="121"/>
    </row>
    <row r="9" spans="1:9" ht="12.75">
      <c r="A9" s="57" t="s">
        <v>45</v>
      </c>
      <c r="B9" s="78">
        <v>511427</v>
      </c>
      <c r="C9" s="79">
        <v>169589</v>
      </c>
      <c r="D9" s="79">
        <v>681016</v>
      </c>
      <c r="E9" s="80" t="s">
        <v>30</v>
      </c>
      <c r="F9" s="80" t="s">
        <v>30</v>
      </c>
      <c r="G9" s="81" t="s">
        <v>30</v>
      </c>
      <c r="H9" s="82">
        <v>681016</v>
      </c>
      <c r="I9" s="121"/>
    </row>
    <row r="10" spans="1:9" ht="12.75">
      <c r="A10" s="57" t="s">
        <v>46</v>
      </c>
      <c r="B10" s="78">
        <v>694200</v>
      </c>
      <c r="C10" s="83">
        <v>71000</v>
      </c>
      <c r="D10" s="79">
        <v>765200</v>
      </c>
      <c r="E10" s="80">
        <v>355</v>
      </c>
      <c r="F10" s="80">
        <v>860</v>
      </c>
      <c r="G10" s="81">
        <v>425</v>
      </c>
      <c r="H10" s="82">
        <v>766840</v>
      </c>
      <c r="I10" s="121"/>
    </row>
    <row r="11" spans="1:9" ht="12.75">
      <c r="A11" s="57" t="s">
        <v>47</v>
      </c>
      <c r="B11" s="78">
        <v>500000</v>
      </c>
      <c r="C11" s="79">
        <v>655000</v>
      </c>
      <c r="D11" s="79">
        <v>1155000</v>
      </c>
      <c r="E11" s="80">
        <v>3000</v>
      </c>
      <c r="F11" s="80">
        <v>2000</v>
      </c>
      <c r="G11" s="81" t="s">
        <v>30</v>
      </c>
      <c r="H11" s="82">
        <v>1160000</v>
      </c>
      <c r="I11" s="121"/>
    </row>
    <row r="12" spans="1:9" ht="12.75">
      <c r="A12" s="58" t="str">
        <f>UPPER(" Galicia")</f>
        <v> GALICIA</v>
      </c>
      <c r="B12" s="84">
        <v>1992627</v>
      </c>
      <c r="C12" s="84">
        <v>1315589</v>
      </c>
      <c r="D12" s="84">
        <v>3308216</v>
      </c>
      <c r="E12" s="85">
        <v>3915</v>
      </c>
      <c r="F12" s="85">
        <v>4360</v>
      </c>
      <c r="G12" s="86">
        <v>625</v>
      </c>
      <c r="H12" s="87">
        <v>3317116</v>
      </c>
      <c r="I12" s="121"/>
    </row>
    <row r="13" spans="1:9" ht="12.75">
      <c r="A13" s="58"/>
      <c r="B13" s="84"/>
      <c r="C13" s="85"/>
      <c r="D13" s="84"/>
      <c r="E13" s="85"/>
      <c r="F13" s="85"/>
      <c r="G13" s="86"/>
      <c r="H13" s="87"/>
      <c r="I13" s="121"/>
    </row>
    <row r="14" spans="1:9" ht="12.75">
      <c r="A14" s="58" t="str">
        <f>UPPER(" P. de Asturias")</f>
        <v> P. DE ASTURIAS</v>
      </c>
      <c r="B14" s="88">
        <v>290000</v>
      </c>
      <c r="C14" s="89">
        <v>195000</v>
      </c>
      <c r="D14" s="84">
        <v>485000</v>
      </c>
      <c r="E14" s="85" t="s">
        <v>30</v>
      </c>
      <c r="F14" s="85" t="s">
        <v>30</v>
      </c>
      <c r="G14" s="86" t="s">
        <v>30</v>
      </c>
      <c r="H14" s="87">
        <v>485000</v>
      </c>
      <c r="I14" s="121"/>
    </row>
    <row r="15" spans="1:9" ht="12.75">
      <c r="A15" s="58"/>
      <c r="B15" s="88"/>
      <c r="C15" s="89"/>
      <c r="D15" s="84"/>
      <c r="E15" s="85"/>
      <c r="F15" s="85"/>
      <c r="G15" s="86"/>
      <c r="H15" s="87"/>
      <c r="I15" s="121"/>
    </row>
    <row r="16" spans="1:9" ht="12.75">
      <c r="A16" s="58" t="str">
        <f>UPPER(" Cantabria")</f>
        <v> CANTABRIA</v>
      </c>
      <c r="B16" s="88">
        <v>185484.82</v>
      </c>
      <c r="C16" s="89">
        <v>195452.92</v>
      </c>
      <c r="D16" s="84">
        <v>380937.73</v>
      </c>
      <c r="E16" s="85" t="s">
        <v>30</v>
      </c>
      <c r="F16" s="85">
        <v>3909.06</v>
      </c>
      <c r="G16" s="86" t="s">
        <v>30</v>
      </c>
      <c r="H16" s="87">
        <v>384846.79</v>
      </c>
      <c r="I16" s="121"/>
    </row>
    <row r="17" spans="1:9" ht="12.75">
      <c r="A17" s="58"/>
      <c r="B17" s="88"/>
      <c r="C17" s="89"/>
      <c r="D17" s="84"/>
      <c r="E17" s="85"/>
      <c r="F17" s="85"/>
      <c r="G17" s="86"/>
      <c r="H17" s="87"/>
      <c r="I17" s="121"/>
    </row>
    <row r="18" spans="1:9" ht="12.75">
      <c r="A18" s="57" t="s">
        <v>48</v>
      </c>
      <c r="B18" s="78">
        <v>369000</v>
      </c>
      <c r="C18" s="79">
        <v>10000</v>
      </c>
      <c r="D18" s="79">
        <v>379000</v>
      </c>
      <c r="E18" s="80" t="s">
        <v>30</v>
      </c>
      <c r="F18" s="80" t="s">
        <v>30</v>
      </c>
      <c r="G18" s="81" t="s">
        <v>30</v>
      </c>
      <c r="H18" s="82">
        <v>379000</v>
      </c>
      <c r="I18" s="121"/>
    </row>
    <row r="19" spans="1:9" ht="12.75">
      <c r="A19" s="57" t="s">
        <v>49</v>
      </c>
      <c r="B19" s="78">
        <v>521540</v>
      </c>
      <c r="C19" s="83">
        <v>19525</v>
      </c>
      <c r="D19" s="79">
        <v>541065</v>
      </c>
      <c r="E19" s="80" t="s">
        <v>30</v>
      </c>
      <c r="F19" s="80" t="s">
        <v>30</v>
      </c>
      <c r="G19" s="81" t="s">
        <v>30</v>
      </c>
      <c r="H19" s="82">
        <v>541065</v>
      </c>
      <c r="I19" s="121"/>
    </row>
    <row r="20" spans="1:9" ht="12.75">
      <c r="A20" s="57" t="s">
        <v>50</v>
      </c>
      <c r="B20" s="78">
        <v>601120</v>
      </c>
      <c r="C20" s="83">
        <v>25000</v>
      </c>
      <c r="D20" s="79">
        <v>626120</v>
      </c>
      <c r="E20" s="80" t="s">
        <v>30</v>
      </c>
      <c r="F20" s="80" t="s">
        <v>30</v>
      </c>
      <c r="G20" s="81" t="s">
        <v>30</v>
      </c>
      <c r="H20" s="82">
        <v>626120</v>
      </c>
      <c r="I20" s="121"/>
    </row>
    <row r="21" spans="1:9" ht="12.75">
      <c r="A21" s="58" t="str">
        <f>UPPER(" País Vasco")</f>
        <v> PAÍS VASCO</v>
      </c>
      <c r="B21" s="88">
        <v>1491660</v>
      </c>
      <c r="C21" s="84">
        <v>54525</v>
      </c>
      <c r="D21" s="84">
        <v>1546185</v>
      </c>
      <c r="E21" s="85" t="s">
        <v>30</v>
      </c>
      <c r="F21" s="85" t="s">
        <v>30</v>
      </c>
      <c r="G21" s="86" t="s">
        <v>30</v>
      </c>
      <c r="H21" s="87">
        <v>1546185</v>
      </c>
      <c r="I21" s="121"/>
    </row>
    <row r="22" spans="1:9" ht="12.75">
      <c r="A22" s="58"/>
      <c r="B22" s="88"/>
      <c r="C22" s="84"/>
      <c r="D22" s="84"/>
      <c r="E22" s="85"/>
      <c r="F22" s="85"/>
      <c r="G22" s="86"/>
      <c r="H22" s="87"/>
      <c r="I22" s="121"/>
    </row>
    <row r="23" spans="1:9" ht="12.75">
      <c r="A23" s="58" t="str">
        <f>UPPER(" Navarra")</f>
        <v> NAVARRA</v>
      </c>
      <c r="B23" s="88">
        <v>1449350</v>
      </c>
      <c r="C23" s="84">
        <v>65221</v>
      </c>
      <c r="D23" s="84">
        <v>1514571</v>
      </c>
      <c r="E23" s="85" t="s">
        <v>30</v>
      </c>
      <c r="F23" s="85" t="s">
        <v>30</v>
      </c>
      <c r="G23" s="86" t="s">
        <v>30</v>
      </c>
      <c r="H23" s="87">
        <v>1514571</v>
      </c>
      <c r="I23" s="121"/>
    </row>
    <row r="24" spans="1:9" ht="12.75">
      <c r="A24" s="58"/>
      <c r="B24" s="88"/>
      <c r="C24" s="84"/>
      <c r="D24" s="84"/>
      <c r="E24" s="85"/>
      <c r="F24" s="85"/>
      <c r="G24" s="86"/>
      <c r="H24" s="87"/>
      <c r="I24" s="121"/>
    </row>
    <row r="25" spans="1:9" ht="12.75">
      <c r="A25" s="58" t="str">
        <f>UPPER(" La Rioja")</f>
        <v> LA RIOJA</v>
      </c>
      <c r="B25" s="84">
        <v>152377</v>
      </c>
      <c r="C25" s="84">
        <v>13200</v>
      </c>
      <c r="D25" s="84">
        <v>165577</v>
      </c>
      <c r="E25" s="85" t="s">
        <v>30</v>
      </c>
      <c r="F25" s="85" t="s">
        <v>30</v>
      </c>
      <c r="G25" s="86" t="s">
        <v>30</v>
      </c>
      <c r="H25" s="87">
        <v>165577</v>
      </c>
      <c r="I25" s="121"/>
    </row>
    <row r="26" spans="1:9" ht="12.75">
      <c r="A26" s="58"/>
      <c r="B26" s="84"/>
      <c r="C26" s="84"/>
      <c r="D26" s="85"/>
      <c r="E26" s="85"/>
      <c r="F26" s="85"/>
      <c r="G26" s="86"/>
      <c r="H26" s="87"/>
      <c r="I26" s="121"/>
    </row>
    <row r="27" spans="1:9" ht="12.75">
      <c r="A27" s="57" t="s">
        <v>51</v>
      </c>
      <c r="B27" s="88">
        <v>653268.14</v>
      </c>
      <c r="C27" s="79">
        <v>62544.93</v>
      </c>
      <c r="D27" s="83">
        <v>715813.08</v>
      </c>
      <c r="E27" s="80" t="s">
        <v>30</v>
      </c>
      <c r="F27" s="80" t="s">
        <v>30</v>
      </c>
      <c r="G27" s="81" t="s">
        <v>30</v>
      </c>
      <c r="H27" s="82">
        <v>715813.08</v>
      </c>
      <c r="I27" s="121"/>
    </row>
    <row r="28" spans="1:9" ht="12.75">
      <c r="A28" s="57" t="s">
        <v>52</v>
      </c>
      <c r="B28" s="79">
        <v>107462</v>
      </c>
      <c r="C28" s="79">
        <v>29500</v>
      </c>
      <c r="D28" s="79">
        <v>136962</v>
      </c>
      <c r="E28" s="80" t="s">
        <v>30</v>
      </c>
      <c r="F28" s="80" t="s">
        <v>30</v>
      </c>
      <c r="G28" s="81" t="s">
        <v>30</v>
      </c>
      <c r="H28" s="82">
        <v>136962</v>
      </c>
      <c r="I28" s="121"/>
    </row>
    <row r="29" spans="1:9" ht="12.75">
      <c r="A29" s="57" t="s">
        <v>53</v>
      </c>
      <c r="B29" s="78">
        <v>1778205.21</v>
      </c>
      <c r="C29" s="79" t="s">
        <v>30</v>
      </c>
      <c r="D29" s="83">
        <v>1778205.21</v>
      </c>
      <c r="E29" s="80" t="s">
        <v>30</v>
      </c>
      <c r="F29" s="80" t="s">
        <v>30</v>
      </c>
      <c r="G29" s="81" t="s">
        <v>30</v>
      </c>
      <c r="H29" s="82">
        <v>1778205.21</v>
      </c>
      <c r="I29" s="121"/>
    </row>
    <row r="30" spans="1:9" ht="12.75">
      <c r="A30" s="58" t="str">
        <f>UPPER(" Aragón")</f>
        <v> ARAGÓN</v>
      </c>
      <c r="B30" s="84">
        <v>2538935.35</v>
      </c>
      <c r="C30" s="84">
        <v>92044.93</v>
      </c>
      <c r="D30" s="84">
        <v>2630980.29</v>
      </c>
      <c r="E30" s="85" t="s">
        <v>30</v>
      </c>
      <c r="F30" s="85" t="s">
        <v>30</v>
      </c>
      <c r="G30" s="86" t="s">
        <v>30</v>
      </c>
      <c r="H30" s="87">
        <v>2630980.29</v>
      </c>
      <c r="I30" s="121"/>
    </row>
    <row r="31" spans="1:9" ht="12.75">
      <c r="A31" s="58"/>
      <c r="B31" s="84"/>
      <c r="C31" s="84"/>
      <c r="D31" s="84"/>
      <c r="E31" s="85"/>
      <c r="F31" s="85"/>
      <c r="G31" s="86"/>
      <c r="H31" s="87"/>
      <c r="I31" s="121"/>
    </row>
    <row r="32" spans="1:9" ht="12.75">
      <c r="A32" s="57" t="s">
        <v>54</v>
      </c>
      <c r="B32" s="78">
        <v>1239816</v>
      </c>
      <c r="C32" s="79">
        <v>72585</v>
      </c>
      <c r="D32" s="79">
        <v>1312401</v>
      </c>
      <c r="E32" s="80" t="s">
        <v>30</v>
      </c>
      <c r="F32" s="80" t="s">
        <v>30</v>
      </c>
      <c r="G32" s="81" t="s">
        <v>30</v>
      </c>
      <c r="H32" s="82">
        <v>1312401</v>
      </c>
      <c r="I32" s="121"/>
    </row>
    <row r="33" spans="1:9" ht="12.75">
      <c r="A33" s="57" t="s">
        <v>55</v>
      </c>
      <c r="B33" s="78">
        <v>880000</v>
      </c>
      <c r="C33" s="79">
        <v>93000</v>
      </c>
      <c r="D33" s="83">
        <v>973000</v>
      </c>
      <c r="E33" s="80" t="s">
        <v>30</v>
      </c>
      <c r="F33" s="80" t="s">
        <v>30</v>
      </c>
      <c r="G33" s="81" t="s">
        <v>30</v>
      </c>
      <c r="H33" s="82">
        <v>973000</v>
      </c>
      <c r="I33" s="121"/>
    </row>
    <row r="34" spans="1:9" ht="12.75">
      <c r="A34" s="57" t="s">
        <v>56</v>
      </c>
      <c r="B34" s="78">
        <v>1820307</v>
      </c>
      <c r="C34" s="79">
        <v>21500</v>
      </c>
      <c r="D34" s="83">
        <v>1841807</v>
      </c>
      <c r="E34" s="80" t="s">
        <v>30</v>
      </c>
      <c r="F34" s="80" t="s">
        <v>30</v>
      </c>
      <c r="G34" s="81" t="s">
        <v>30</v>
      </c>
      <c r="H34" s="82">
        <v>1841807</v>
      </c>
      <c r="I34" s="121"/>
    </row>
    <row r="35" spans="1:9" ht="12.75">
      <c r="A35" s="57" t="s">
        <v>57</v>
      </c>
      <c r="B35" s="78">
        <v>1969380</v>
      </c>
      <c r="C35" s="79">
        <v>20500</v>
      </c>
      <c r="D35" s="79">
        <v>1989880</v>
      </c>
      <c r="E35" s="80" t="s">
        <v>30</v>
      </c>
      <c r="F35" s="80" t="s">
        <v>30</v>
      </c>
      <c r="G35" s="81" t="s">
        <v>30</v>
      </c>
      <c r="H35" s="82">
        <v>1989880</v>
      </c>
      <c r="I35" s="121"/>
    </row>
    <row r="36" spans="1:9" ht="12.75">
      <c r="A36" s="58" t="str">
        <f>UPPER(" Cataluña")</f>
        <v> CATALUÑA</v>
      </c>
      <c r="B36" s="88">
        <v>5909503</v>
      </c>
      <c r="C36" s="84">
        <v>207585</v>
      </c>
      <c r="D36" s="84">
        <v>6117088</v>
      </c>
      <c r="E36" s="85" t="s">
        <v>30</v>
      </c>
      <c r="F36" s="85" t="s">
        <v>30</v>
      </c>
      <c r="G36" s="86" t="s">
        <v>30</v>
      </c>
      <c r="H36" s="87">
        <v>6117088</v>
      </c>
      <c r="I36" s="121"/>
    </row>
    <row r="37" spans="1:9" ht="12.75">
      <c r="A37" s="58"/>
      <c r="B37" s="88"/>
      <c r="C37" s="84"/>
      <c r="D37" s="85"/>
      <c r="E37" s="85"/>
      <c r="F37" s="85"/>
      <c r="G37" s="86"/>
      <c r="H37" s="87"/>
      <c r="I37" s="121"/>
    </row>
    <row r="38" spans="1:9" ht="12.75">
      <c r="A38" s="58" t="str">
        <f>UPPER(" Baleares")</f>
        <v> BALEARES</v>
      </c>
      <c r="B38" s="88">
        <v>276983</v>
      </c>
      <c r="C38" s="84">
        <v>42062</v>
      </c>
      <c r="D38" s="89">
        <v>319045</v>
      </c>
      <c r="E38" s="85" t="s">
        <v>30</v>
      </c>
      <c r="F38" s="89">
        <v>34</v>
      </c>
      <c r="G38" s="90">
        <v>50</v>
      </c>
      <c r="H38" s="87">
        <v>319129</v>
      </c>
      <c r="I38" s="121"/>
    </row>
    <row r="39" spans="1:9" ht="12.75">
      <c r="A39" s="58"/>
      <c r="B39" s="88"/>
      <c r="C39" s="84"/>
      <c r="D39" s="89"/>
      <c r="E39" s="85"/>
      <c r="F39" s="89"/>
      <c r="G39" s="90"/>
      <c r="H39" s="87"/>
      <c r="I39" s="121"/>
    </row>
    <row r="40" spans="1:9" ht="12.75">
      <c r="A40" s="57" t="s">
        <v>58</v>
      </c>
      <c r="B40" s="79">
        <v>145000</v>
      </c>
      <c r="C40" s="79">
        <v>30000</v>
      </c>
      <c r="D40" s="79">
        <v>175000</v>
      </c>
      <c r="E40" s="80" t="s">
        <v>30</v>
      </c>
      <c r="F40" s="80" t="s">
        <v>30</v>
      </c>
      <c r="G40" s="81" t="s">
        <v>30</v>
      </c>
      <c r="H40" s="82">
        <v>175000</v>
      </c>
      <c r="I40" s="121"/>
    </row>
    <row r="41" spans="1:9" ht="12.75">
      <c r="A41" s="57" t="s">
        <v>59</v>
      </c>
      <c r="B41" s="78">
        <v>1685000</v>
      </c>
      <c r="C41" s="79">
        <v>40000</v>
      </c>
      <c r="D41" s="79">
        <v>1725000</v>
      </c>
      <c r="E41" s="80" t="s">
        <v>30</v>
      </c>
      <c r="F41" s="80" t="s">
        <v>30</v>
      </c>
      <c r="G41" s="81" t="s">
        <v>30</v>
      </c>
      <c r="H41" s="82">
        <v>1725000</v>
      </c>
      <c r="I41" s="121"/>
    </row>
    <row r="42" spans="1:9" ht="12.75">
      <c r="A42" s="57" t="s">
        <v>60</v>
      </c>
      <c r="B42" s="79">
        <v>139500</v>
      </c>
      <c r="C42" s="79">
        <v>128000</v>
      </c>
      <c r="D42" s="79">
        <v>267500</v>
      </c>
      <c r="E42" s="80">
        <v>10</v>
      </c>
      <c r="F42" s="80">
        <v>4</v>
      </c>
      <c r="G42" s="81">
        <v>2</v>
      </c>
      <c r="H42" s="82">
        <v>267516</v>
      </c>
      <c r="I42" s="121"/>
    </row>
    <row r="43" spans="1:9" ht="12.75">
      <c r="A43" s="57" t="s">
        <v>61</v>
      </c>
      <c r="B43" s="78">
        <v>437065</v>
      </c>
      <c r="C43" s="78">
        <v>10000</v>
      </c>
      <c r="D43" s="79">
        <v>447065</v>
      </c>
      <c r="E43" s="80" t="s">
        <v>30</v>
      </c>
      <c r="F43" s="80" t="s">
        <v>30</v>
      </c>
      <c r="G43" s="81" t="s">
        <v>30</v>
      </c>
      <c r="H43" s="82">
        <v>447065</v>
      </c>
      <c r="I43" s="121"/>
    </row>
    <row r="44" spans="1:9" ht="12.75">
      <c r="A44" s="57" t="s">
        <v>62</v>
      </c>
      <c r="B44" s="78">
        <v>35000</v>
      </c>
      <c r="C44" s="79">
        <v>3000</v>
      </c>
      <c r="D44" s="79">
        <v>38000</v>
      </c>
      <c r="E44" s="80" t="s">
        <v>30</v>
      </c>
      <c r="F44" s="80" t="s">
        <v>30</v>
      </c>
      <c r="G44" s="81" t="s">
        <v>30</v>
      </c>
      <c r="H44" s="82">
        <v>38000</v>
      </c>
      <c r="I44" s="121"/>
    </row>
    <row r="45" spans="1:9" ht="12.75">
      <c r="A45" s="57" t="s">
        <v>63</v>
      </c>
      <c r="B45" s="79">
        <v>662400</v>
      </c>
      <c r="C45" s="79">
        <v>30000</v>
      </c>
      <c r="D45" s="79">
        <v>692400</v>
      </c>
      <c r="E45" s="80" t="s">
        <v>30</v>
      </c>
      <c r="F45" s="80" t="s">
        <v>30</v>
      </c>
      <c r="G45" s="81" t="s">
        <v>30</v>
      </c>
      <c r="H45" s="82">
        <v>692400</v>
      </c>
      <c r="I45" s="121"/>
    </row>
    <row r="46" spans="1:9" ht="12.75">
      <c r="A46" s="57" t="s">
        <v>64</v>
      </c>
      <c r="B46" s="79">
        <v>42000</v>
      </c>
      <c r="C46" s="79">
        <v>500</v>
      </c>
      <c r="D46" s="79">
        <v>42500</v>
      </c>
      <c r="E46" s="80" t="s">
        <v>30</v>
      </c>
      <c r="F46" s="80" t="s">
        <v>30</v>
      </c>
      <c r="G46" s="81" t="s">
        <v>30</v>
      </c>
      <c r="H46" s="82">
        <v>42500</v>
      </c>
      <c r="I46" s="121"/>
    </row>
    <row r="47" spans="1:9" ht="12.75">
      <c r="A47" s="57" t="s">
        <v>65</v>
      </c>
      <c r="B47" s="78">
        <v>4850643</v>
      </c>
      <c r="C47" s="79">
        <v>30000</v>
      </c>
      <c r="D47" s="79">
        <v>4880643</v>
      </c>
      <c r="E47" s="80">
        <v>400</v>
      </c>
      <c r="F47" s="80">
        <v>100</v>
      </c>
      <c r="G47" s="81" t="s">
        <v>30</v>
      </c>
      <c r="H47" s="82">
        <v>4881143</v>
      </c>
      <c r="I47" s="121"/>
    </row>
    <row r="48" spans="1:9" ht="12.75">
      <c r="A48" s="57" t="s">
        <v>66</v>
      </c>
      <c r="B48" s="79" t="s">
        <v>30</v>
      </c>
      <c r="C48" s="79">
        <v>60000</v>
      </c>
      <c r="D48" s="79">
        <v>60000</v>
      </c>
      <c r="E48" s="80" t="s">
        <v>30</v>
      </c>
      <c r="F48" s="80" t="s">
        <v>30</v>
      </c>
      <c r="G48" s="81" t="s">
        <v>30</v>
      </c>
      <c r="H48" s="82">
        <v>60000</v>
      </c>
      <c r="I48" s="121"/>
    </row>
    <row r="49" spans="1:9" ht="12.75">
      <c r="A49" s="58" t="str">
        <f>UPPER(" Castilla y León")</f>
        <v> CASTILLA Y LEÓN</v>
      </c>
      <c r="B49" s="84">
        <v>7996608</v>
      </c>
      <c r="C49" s="84">
        <v>331500</v>
      </c>
      <c r="D49" s="84">
        <v>8328108</v>
      </c>
      <c r="E49" s="85">
        <v>410</v>
      </c>
      <c r="F49" s="85">
        <v>104</v>
      </c>
      <c r="G49" s="86">
        <v>2</v>
      </c>
      <c r="H49" s="87">
        <v>8328624</v>
      </c>
      <c r="I49" s="121"/>
    </row>
    <row r="50" spans="1:9" ht="12.75">
      <c r="A50" s="58"/>
      <c r="B50" s="84"/>
      <c r="C50" s="84"/>
      <c r="D50" s="84"/>
      <c r="E50" s="85"/>
      <c r="F50" s="85"/>
      <c r="G50" s="86"/>
      <c r="H50" s="87"/>
      <c r="I50" s="121"/>
    </row>
    <row r="51" spans="1:9" ht="12.75">
      <c r="A51" s="58" t="str">
        <f>UPPER(" Madrid")</f>
        <v> MADRID</v>
      </c>
      <c r="B51" s="84">
        <v>1807319</v>
      </c>
      <c r="C51" s="84" t="s">
        <v>30</v>
      </c>
      <c r="D51" s="84">
        <v>1807319</v>
      </c>
      <c r="E51" s="85" t="s">
        <v>30</v>
      </c>
      <c r="F51" s="85" t="s">
        <v>30</v>
      </c>
      <c r="G51" s="86" t="s">
        <v>30</v>
      </c>
      <c r="H51" s="87">
        <v>1807319</v>
      </c>
      <c r="I51" s="121"/>
    </row>
    <row r="52" spans="1:9" ht="12.75">
      <c r="A52" s="58"/>
      <c r="B52" s="84"/>
      <c r="C52" s="84"/>
      <c r="D52" s="84"/>
      <c r="E52" s="85"/>
      <c r="F52" s="85"/>
      <c r="G52" s="86"/>
      <c r="H52" s="87"/>
      <c r="I52" s="121"/>
    </row>
    <row r="53" spans="1:9" ht="12.75">
      <c r="A53" s="57" t="s">
        <v>67</v>
      </c>
      <c r="B53" s="78">
        <v>41110</v>
      </c>
      <c r="C53" s="79">
        <v>15000</v>
      </c>
      <c r="D53" s="78">
        <v>56110</v>
      </c>
      <c r="E53" s="83">
        <v>80</v>
      </c>
      <c r="F53" s="80" t="s">
        <v>30</v>
      </c>
      <c r="G53" s="81" t="s">
        <v>30</v>
      </c>
      <c r="H53" s="82">
        <v>56190</v>
      </c>
      <c r="I53" s="121"/>
    </row>
    <row r="54" spans="1:9" ht="12.75">
      <c r="A54" s="57" t="s">
        <v>68</v>
      </c>
      <c r="B54" s="79">
        <v>234900</v>
      </c>
      <c r="C54" s="79">
        <v>43600</v>
      </c>
      <c r="D54" s="78">
        <v>278500</v>
      </c>
      <c r="E54" s="83">
        <v>100</v>
      </c>
      <c r="F54" s="80" t="s">
        <v>30</v>
      </c>
      <c r="G54" s="81" t="s">
        <v>30</v>
      </c>
      <c r="H54" s="82">
        <v>278600</v>
      </c>
      <c r="I54" s="121"/>
    </row>
    <row r="55" spans="1:9" ht="12.75">
      <c r="A55" s="57" t="s">
        <v>69</v>
      </c>
      <c r="B55" s="79">
        <v>1120924</v>
      </c>
      <c r="C55" s="79">
        <v>25260</v>
      </c>
      <c r="D55" s="83">
        <v>1146184</v>
      </c>
      <c r="E55" s="80" t="s">
        <v>30</v>
      </c>
      <c r="F55" s="80" t="s">
        <v>30</v>
      </c>
      <c r="G55" s="81" t="s">
        <v>30</v>
      </c>
      <c r="H55" s="82">
        <v>1146184</v>
      </c>
      <c r="I55" s="121"/>
    </row>
    <row r="56" spans="1:9" ht="12.75">
      <c r="A56" s="57" t="s">
        <v>70</v>
      </c>
      <c r="B56" s="78">
        <v>5384856</v>
      </c>
      <c r="C56" s="79">
        <v>3100</v>
      </c>
      <c r="D56" s="78">
        <v>5387956</v>
      </c>
      <c r="E56" s="80" t="s">
        <v>30</v>
      </c>
      <c r="F56" s="80" t="s">
        <v>30</v>
      </c>
      <c r="G56" s="81" t="s">
        <v>30</v>
      </c>
      <c r="H56" s="82">
        <v>5387956</v>
      </c>
      <c r="I56" s="121"/>
    </row>
    <row r="57" spans="1:9" ht="12.75">
      <c r="A57" s="57" t="s">
        <v>71</v>
      </c>
      <c r="B57" s="79">
        <v>4503271</v>
      </c>
      <c r="C57" s="79">
        <v>19180</v>
      </c>
      <c r="D57" s="79">
        <v>4522451</v>
      </c>
      <c r="E57" s="80">
        <v>202</v>
      </c>
      <c r="F57" s="80">
        <v>124</v>
      </c>
      <c r="G57" s="81">
        <v>86</v>
      </c>
      <c r="H57" s="82">
        <v>4522863</v>
      </c>
      <c r="I57" s="121"/>
    </row>
    <row r="58" spans="1:9" ht="12.75">
      <c r="A58" s="58" t="str">
        <f>UPPER(" Castilla-La Mancha")</f>
        <v> CASTILLA-LA MANCHA</v>
      </c>
      <c r="B58" s="84">
        <v>11285061</v>
      </c>
      <c r="C58" s="84">
        <v>106140</v>
      </c>
      <c r="D58" s="84">
        <v>11391201</v>
      </c>
      <c r="E58" s="85">
        <v>382</v>
      </c>
      <c r="F58" s="85">
        <v>124</v>
      </c>
      <c r="G58" s="86">
        <v>86</v>
      </c>
      <c r="H58" s="87">
        <v>11391793</v>
      </c>
      <c r="I58" s="121"/>
    </row>
    <row r="59" spans="1:9" ht="12.75">
      <c r="A59" s="58"/>
      <c r="B59" s="84"/>
      <c r="C59" s="84"/>
      <c r="D59" s="85"/>
      <c r="E59" s="85"/>
      <c r="F59" s="85"/>
      <c r="G59" s="86"/>
      <c r="H59" s="87"/>
      <c r="I59" s="121"/>
    </row>
    <row r="60" spans="1:9" ht="12.75">
      <c r="A60" s="57" t="s">
        <v>72</v>
      </c>
      <c r="B60" s="78">
        <v>357724</v>
      </c>
      <c r="C60" s="79">
        <v>13000</v>
      </c>
      <c r="D60" s="83">
        <v>370724</v>
      </c>
      <c r="E60" s="80" t="s">
        <v>30</v>
      </c>
      <c r="F60" s="80" t="s">
        <v>30</v>
      </c>
      <c r="G60" s="81" t="s">
        <v>30</v>
      </c>
      <c r="H60" s="82">
        <v>370724</v>
      </c>
      <c r="I60" s="121"/>
    </row>
    <row r="61" spans="1:9" ht="12.75">
      <c r="A61" s="57" t="s">
        <v>73</v>
      </c>
      <c r="B61" s="78">
        <v>589750</v>
      </c>
      <c r="C61" s="79">
        <v>3250</v>
      </c>
      <c r="D61" s="83">
        <v>593000</v>
      </c>
      <c r="E61" s="80" t="s">
        <v>30</v>
      </c>
      <c r="F61" s="80" t="s">
        <v>30</v>
      </c>
      <c r="G61" s="81" t="s">
        <v>30</v>
      </c>
      <c r="H61" s="82">
        <v>593000</v>
      </c>
      <c r="I61" s="121"/>
    </row>
    <row r="62" spans="1:9" ht="12.75">
      <c r="A62" s="57" t="s">
        <v>74</v>
      </c>
      <c r="B62" s="79">
        <v>3148553</v>
      </c>
      <c r="C62" s="79">
        <v>31400</v>
      </c>
      <c r="D62" s="79">
        <v>3179953</v>
      </c>
      <c r="E62" s="80" t="s">
        <v>30</v>
      </c>
      <c r="F62" s="80" t="s">
        <v>30</v>
      </c>
      <c r="G62" s="81" t="s">
        <v>30</v>
      </c>
      <c r="H62" s="82">
        <v>3179953</v>
      </c>
      <c r="I62" s="121"/>
    </row>
    <row r="63" spans="1:9" ht="12.75">
      <c r="A63" s="58" t="str">
        <f>UPPER(" C. Valenciana")</f>
        <v> C. VALENCIANA</v>
      </c>
      <c r="B63" s="84">
        <v>4096027</v>
      </c>
      <c r="C63" s="84">
        <v>47650</v>
      </c>
      <c r="D63" s="84">
        <v>4143677</v>
      </c>
      <c r="E63" s="85" t="s">
        <v>30</v>
      </c>
      <c r="F63" s="85" t="s">
        <v>30</v>
      </c>
      <c r="G63" s="86" t="s">
        <v>30</v>
      </c>
      <c r="H63" s="87">
        <v>4143677</v>
      </c>
      <c r="I63" s="121"/>
    </row>
    <row r="64" spans="1:9" ht="12.75">
      <c r="A64" s="58"/>
      <c r="B64" s="84"/>
      <c r="C64" s="84"/>
      <c r="D64" s="84"/>
      <c r="E64" s="85"/>
      <c r="F64" s="85"/>
      <c r="G64" s="86"/>
      <c r="H64" s="87"/>
      <c r="I64" s="121"/>
    </row>
    <row r="65" spans="1:9" ht="12.75">
      <c r="A65" s="58" t="str">
        <f>UPPER(" R. de Murcia")</f>
        <v> R. DE MURCIA</v>
      </c>
      <c r="B65" s="88">
        <v>392440.03</v>
      </c>
      <c r="C65" s="84">
        <v>21195.11</v>
      </c>
      <c r="D65" s="84">
        <v>413635.14</v>
      </c>
      <c r="E65" s="85">
        <v>3929.82</v>
      </c>
      <c r="F65" s="85">
        <v>160</v>
      </c>
      <c r="G65" s="86">
        <v>127</v>
      </c>
      <c r="H65" s="87">
        <v>417851.96</v>
      </c>
      <c r="I65" s="121"/>
    </row>
    <row r="66" spans="1:9" ht="12.75">
      <c r="A66" s="58"/>
      <c r="B66" s="88"/>
      <c r="C66" s="84"/>
      <c r="D66" s="84"/>
      <c r="E66" s="85"/>
      <c r="F66" s="85"/>
      <c r="G66" s="86"/>
      <c r="H66" s="87"/>
      <c r="I66" s="121"/>
    </row>
    <row r="67" spans="1:9" ht="12.75">
      <c r="A67" s="57" t="s">
        <v>75</v>
      </c>
      <c r="B67" s="79">
        <v>1200000</v>
      </c>
      <c r="C67" s="79">
        <v>80000</v>
      </c>
      <c r="D67" s="79">
        <v>1280000</v>
      </c>
      <c r="E67" s="80">
        <v>1000</v>
      </c>
      <c r="F67" s="80">
        <v>400</v>
      </c>
      <c r="G67" s="81">
        <v>100</v>
      </c>
      <c r="H67" s="82">
        <v>1281500</v>
      </c>
      <c r="I67" s="121"/>
    </row>
    <row r="68" spans="1:9" ht="12.75">
      <c r="A68" s="57" t="s">
        <v>76</v>
      </c>
      <c r="B68" s="79">
        <v>65000</v>
      </c>
      <c r="C68" s="79">
        <v>105000</v>
      </c>
      <c r="D68" s="79">
        <v>170000</v>
      </c>
      <c r="E68" s="80">
        <v>1000</v>
      </c>
      <c r="F68" s="80">
        <v>800</v>
      </c>
      <c r="G68" s="81">
        <v>150</v>
      </c>
      <c r="H68" s="82">
        <v>171950</v>
      </c>
      <c r="I68" s="121"/>
    </row>
    <row r="69" spans="1:9" ht="12.75">
      <c r="A69" s="58" t="str">
        <f>UPPER(" Extremadura")</f>
        <v> EXTREMADURA</v>
      </c>
      <c r="B69" s="84">
        <v>1265000</v>
      </c>
      <c r="C69" s="84">
        <v>185000</v>
      </c>
      <c r="D69" s="84">
        <v>1450000</v>
      </c>
      <c r="E69" s="85">
        <v>2000</v>
      </c>
      <c r="F69" s="85">
        <v>1200</v>
      </c>
      <c r="G69" s="86">
        <v>250</v>
      </c>
      <c r="H69" s="91">
        <v>1453450</v>
      </c>
      <c r="I69" s="121"/>
    </row>
    <row r="70" spans="1:9" ht="12.75">
      <c r="A70" s="58"/>
      <c r="B70" s="84"/>
      <c r="C70" s="84"/>
      <c r="D70" s="84"/>
      <c r="E70" s="85"/>
      <c r="F70" s="85"/>
      <c r="G70" s="86"/>
      <c r="H70" s="91"/>
      <c r="I70" s="121"/>
    </row>
    <row r="71" spans="1:9" ht="12.75">
      <c r="A71" s="57" t="s">
        <v>77</v>
      </c>
      <c r="B71" s="79">
        <v>77100</v>
      </c>
      <c r="C71" s="79">
        <v>9000</v>
      </c>
      <c r="D71" s="79">
        <v>86100</v>
      </c>
      <c r="E71" s="80" t="s">
        <v>30</v>
      </c>
      <c r="F71" s="80" t="s">
        <v>30</v>
      </c>
      <c r="G71" s="81" t="s">
        <v>30</v>
      </c>
      <c r="H71" s="82">
        <v>86100</v>
      </c>
      <c r="I71" s="121"/>
    </row>
    <row r="72" spans="1:9" ht="12.75">
      <c r="A72" s="57" t="s">
        <v>78</v>
      </c>
      <c r="B72" s="79">
        <v>457250</v>
      </c>
      <c r="C72" s="79">
        <v>57600</v>
      </c>
      <c r="D72" s="79">
        <v>514850</v>
      </c>
      <c r="E72" s="80">
        <v>14500</v>
      </c>
      <c r="F72" s="80">
        <v>480</v>
      </c>
      <c r="G72" s="92">
        <v>115</v>
      </c>
      <c r="H72" s="82">
        <v>529945</v>
      </c>
      <c r="I72" s="121"/>
    </row>
    <row r="73" spans="1:9" ht="12.75">
      <c r="A73" s="57" t="s">
        <v>79</v>
      </c>
      <c r="B73" s="79">
        <v>589331</v>
      </c>
      <c r="C73" s="79">
        <v>5785</v>
      </c>
      <c r="D73" s="79">
        <v>595116</v>
      </c>
      <c r="E73" s="80" t="s">
        <v>30</v>
      </c>
      <c r="F73" s="80" t="s">
        <v>30</v>
      </c>
      <c r="G73" s="81" t="s">
        <v>30</v>
      </c>
      <c r="H73" s="82">
        <v>595116</v>
      </c>
      <c r="I73" s="121"/>
    </row>
    <row r="74" spans="1:9" ht="12.75">
      <c r="A74" s="57" t="s">
        <v>80</v>
      </c>
      <c r="B74" s="78">
        <v>888084</v>
      </c>
      <c r="C74" s="79">
        <v>86000</v>
      </c>
      <c r="D74" s="79">
        <v>974084</v>
      </c>
      <c r="E74" s="80" t="s">
        <v>30</v>
      </c>
      <c r="F74" s="80">
        <v>1000</v>
      </c>
      <c r="G74" s="92">
        <v>300</v>
      </c>
      <c r="H74" s="82">
        <v>975384</v>
      </c>
      <c r="I74" s="121"/>
    </row>
    <row r="75" spans="1:9" ht="12.75">
      <c r="A75" s="57" t="s">
        <v>81</v>
      </c>
      <c r="B75" s="79">
        <v>157690</v>
      </c>
      <c r="C75" s="79" t="s">
        <v>30</v>
      </c>
      <c r="D75" s="79">
        <v>157690</v>
      </c>
      <c r="E75" s="80" t="s">
        <v>30</v>
      </c>
      <c r="F75" s="80" t="s">
        <v>30</v>
      </c>
      <c r="G75" s="81" t="s">
        <v>30</v>
      </c>
      <c r="H75" s="82">
        <v>157690</v>
      </c>
      <c r="I75" s="121"/>
    </row>
    <row r="76" spans="1:9" ht="12.75">
      <c r="A76" s="57" t="s">
        <v>82</v>
      </c>
      <c r="B76" s="79">
        <v>120374</v>
      </c>
      <c r="C76" s="79">
        <v>6336</v>
      </c>
      <c r="D76" s="79">
        <v>126710</v>
      </c>
      <c r="E76" s="80">
        <v>1550</v>
      </c>
      <c r="F76" s="80">
        <v>12</v>
      </c>
      <c r="G76" s="92">
        <v>3</v>
      </c>
      <c r="H76" s="82">
        <v>128275</v>
      </c>
      <c r="I76" s="121"/>
    </row>
    <row r="77" spans="1:9" ht="12.75">
      <c r="A77" s="57" t="s">
        <v>83</v>
      </c>
      <c r="B77" s="79">
        <v>642000</v>
      </c>
      <c r="C77" s="79" t="s">
        <v>30</v>
      </c>
      <c r="D77" s="79">
        <v>642000</v>
      </c>
      <c r="E77" s="80" t="s">
        <v>30</v>
      </c>
      <c r="F77" s="80" t="s">
        <v>30</v>
      </c>
      <c r="G77" s="81" t="s">
        <v>30</v>
      </c>
      <c r="H77" s="82">
        <v>642000</v>
      </c>
      <c r="I77" s="121"/>
    </row>
    <row r="78" spans="1:9" ht="12.75">
      <c r="A78" s="57" t="s">
        <v>84</v>
      </c>
      <c r="B78" s="79">
        <v>2134767.6</v>
      </c>
      <c r="C78" s="79">
        <v>75000</v>
      </c>
      <c r="D78" s="79">
        <v>2209767.6</v>
      </c>
      <c r="E78" s="80" t="s">
        <v>30</v>
      </c>
      <c r="F78" s="80" t="s">
        <v>30</v>
      </c>
      <c r="G78" s="81" t="s">
        <v>30</v>
      </c>
      <c r="H78" s="82">
        <v>2209767.6</v>
      </c>
      <c r="I78" s="121"/>
    </row>
    <row r="79" spans="1:9" ht="12.75">
      <c r="A79" s="58" t="str">
        <f>UPPER(" Andalucía")</f>
        <v> ANDALUCÍA</v>
      </c>
      <c r="B79" s="84">
        <v>5066596.6</v>
      </c>
      <c r="C79" s="84">
        <v>239721</v>
      </c>
      <c r="D79" s="84">
        <v>5306317.6</v>
      </c>
      <c r="E79" s="85">
        <v>16050</v>
      </c>
      <c r="F79" s="85">
        <v>1492</v>
      </c>
      <c r="G79" s="86">
        <v>418</v>
      </c>
      <c r="H79" s="87">
        <v>5324277.6</v>
      </c>
      <c r="I79" s="121"/>
    </row>
    <row r="80" spans="1:9" ht="12.75">
      <c r="A80" s="58"/>
      <c r="B80" s="84"/>
      <c r="C80" s="85"/>
      <c r="D80" s="84"/>
      <c r="E80" s="85"/>
      <c r="F80" s="85"/>
      <c r="G80" s="86"/>
      <c r="H80" s="87"/>
      <c r="I80" s="121"/>
    </row>
    <row r="81" spans="1:9" ht="12.75">
      <c r="A81" s="57" t="s">
        <v>85</v>
      </c>
      <c r="B81" s="78">
        <v>904691</v>
      </c>
      <c r="C81" s="83">
        <v>8535</v>
      </c>
      <c r="D81" s="79">
        <v>913226</v>
      </c>
      <c r="E81" s="80" t="s">
        <v>30</v>
      </c>
      <c r="F81" s="80" t="s">
        <v>30</v>
      </c>
      <c r="G81" s="81" t="s">
        <v>30</v>
      </c>
      <c r="H81" s="82">
        <v>913226</v>
      </c>
      <c r="I81" s="121"/>
    </row>
    <row r="82" spans="1:9" ht="12.75">
      <c r="A82" s="57" t="s">
        <v>86</v>
      </c>
      <c r="B82" s="78">
        <v>890000</v>
      </c>
      <c r="C82" s="83">
        <v>30000</v>
      </c>
      <c r="D82" s="79">
        <v>920000</v>
      </c>
      <c r="E82" s="80" t="s">
        <v>30</v>
      </c>
      <c r="F82" s="80" t="s">
        <v>30</v>
      </c>
      <c r="G82" s="81" t="s">
        <v>30</v>
      </c>
      <c r="H82" s="82">
        <v>920000</v>
      </c>
      <c r="I82" s="121"/>
    </row>
    <row r="83" spans="1:9" ht="12.75">
      <c r="A83" s="58" t="str">
        <f>UPPER(" Canarias")</f>
        <v> CANARIAS</v>
      </c>
      <c r="B83" s="88">
        <v>1794691</v>
      </c>
      <c r="C83" s="89">
        <v>38535</v>
      </c>
      <c r="D83" s="84">
        <v>1833226</v>
      </c>
      <c r="E83" s="85" t="s">
        <v>30</v>
      </c>
      <c r="F83" s="85" t="s">
        <v>30</v>
      </c>
      <c r="G83" s="86" t="s">
        <v>30</v>
      </c>
      <c r="H83" s="87">
        <v>1833226</v>
      </c>
      <c r="I83" s="121"/>
    </row>
    <row r="84" spans="1:9" ht="12.75">
      <c r="A84" s="58"/>
      <c r="B84" s="88"/>
      <c r="C84" s="89"/>
      <c r="D84" s="84"/>
      <c r="E84" s="85"/>
      <c r="F84" s="85"/>
      <c r="G84" s="86"/>
      <c r="H84" s="93"/>
      <c r="I84" s="121"/>
    </row>
    <row r="85" spans="1:9" ht="13.5" thickBot="1">
      <c r="A85" s="59" t="s">
        <v>87</v>
      </c>
      <c r="B85" s="94">
        <v>47990662.8</v>
      </c>
      <c r="C85" s="94">
        <v>3150420.96</v>
      </c>
      <c r="D85" s="94">
        <v>51141083.76</v>
      </c>
      <c r="E85" s="95">
        <v>26686.82</v>
      </c>
      <c r="F85" s="95">
        <v>11383.06</v>
      </c>
      <c r="G85" s="96">
        <v>1558</v>
      </c>
      <c r="H85" s="97">
        <v>51180711.64</v>
      </c>
      <c r="I85" s="121"/>
    </row>
    <row r="86" spans="8:9" ht="12.75">
      <c r="H86" s="124"/>
      <c r="I86" s="121"/>
    </row>
  </sheetData>
  <mergeCells count="10">
    <mergeCell ref="A1:H1"/>
    <mergeCell ref="A3:H3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L86"/>
  <sheetViews>
    <sheetView showGridLines="0" zoomScale="75" zoomScaleNormal="75" workbookViewId="0" topLeftCell="A43">
      <selection activeCell="G63" sqref="G63"/>
    </sheetView>
  </sheetViews>
  <sheetFormatPr defaultColWidth="11.421875" defaultRowHeight="12.75"/>
  <cols>
    <col min="1" max="1" width="31.8515625" style="118" customWidth="1"/>
    <col min="2" max="8" width="13.7109375" style="118" customWidth="1"/>
    <col min="9" max="16384" width="11.421875" style="118" customWidth="1"/>
  </cols>
  <sheetData>
    <row r="1" spans="1:8" s="117" customFormat="1" ht="18">
      <c r="A1" s="177" t="s">
        <v>0</v>
      </c>
      <c r="B1" s="177"/>
      <c r="C1" s="177"/>
      <c r="D1" s="177"/>
      <c r="E1" s="177"/>
      <c r="F1" s="177"/>
      <c r="G1" s="177"/>
      <c r="H1" s="177"/>
    </row>
    <row r="3" spans="1:12" ht="15">
      <c r="A3" s="178" t="s">
        <v>149</v>
      </c>
      <c r="B3" s="178"/>
      <c r="C3" s="178"/>
      <c r="D3" s="178"/>
      <c r="E3" s="178"/>
      <c r="F3" s="178"/>
      <c r="G3" s="178"/>
      <c r="H3" s="178"/>
      <c r="I3" s="55"/>
      <c r="J3" s="55"/>
      <c r="K3" s="55"/>
      <c r="L3" s="55"/>
    </row>
    <row r="4" spans="1:12" ht="15" thickBot="1">
      <c r="A4" s="55"/>
      <c r="B4" s="55"/>
      <c r="C4" s="55"/>
      <c r="D4" s="55"/>
      <c r="E4" s="55"/>
      <c r="F4" s="55"/>
      <c r="G4" s="55"/>
      <c r="H4" s="55"/>
      <c r="I4" s="119"/>
      <c r="J4" s="55"/>
      <c r="K4" s="55"/>
      <c r="L4" s="55"/>
    </row>
    <row r="5" spans="1:9" ht="12.75">
      <c r="A5" s="120" t="s">
        <v>41</v>
      </c>
      <c r="B5" s="179" t="s">
        <v>42</v>
      </c>
      <c r="C5" s="180"/>
      <c r="D5" s="181"/>
      <c r="E5" s="182" t="s">
        <v>19</v>
      </c>
      <c r="F5" s="182" t="s">
        <v>20</v>
      </c>
      <c r="G5" s="182" t="s">
        <v>21</v>
      </c>
      <c r="H5" s="155" t="s">
        <v>8</v>
      </c>
      <c r="I5" s="121"/>
    </row>
    <row r="6" spans="1:9" ht="12.75">
      <c r="A6" s="122" t="s">
        <v>43</v>
      </c>
      <c r="B6" s="158" t="s">
        <v>6</v>
      </c>
      <c r="C6" s="158" t="s">
        <v>5</v>
      </c>
      <c r="D6" s="158" t="s">
        <v>8</v>
      </c>
      <c r="E6" s="183"/>
      <c r="F6" s="183"/>
      <c r="G6" s="183"/>
      <c r="H6" s="156"/>
      <c r="I6" s="121"/>
    </row>
    <row r="7" spans="1:9" ht="13.5" thickBot="1">
      <c r="A7" s="123"/>
      <c r="B7" s="157"/>
      <c r="C7" s="157" t="s">
        <v>5</v>
      </c>
      <c r="D7" s="157" t="s">
        <v>8</v>
      </c>
      <c r="E7" s="154"/>
      <c r="F7" s="154"/>
      <c r="G7" s="154"/>
      <c r="H7" s="157"/>
      <c r="I7" s="121"/>
    </row>
    <row r="8" spans="1:9" ht="12.75">
      <c r="A8" s="56" t="s">
        <v>44</v>
      </c>
      <c r="B8" s="73">
        <v>7000</v>
      </c>
      <c r="C8" s="74">
        <v>5950</v>
      </c>
      <c r="D8" s="74">
        <v>12950</v>
      </c>
      <c r="E8" s="75">
        <v>2.8</v>
      </c>
      <c r="F8" s="75">
        <v>15.13</v>
      </c>
      <c r="G8" s="76">
        <v>0.87</v>
      </c>
      <c r="H8" s="77">
        <v>12968.79</v>
      </c>
      <c r="I8" s="121"/>
    </row>
    <row r="9" spans="1:9" ht="12.75">
      <c r="A9" s="57" t="s">
        <v>45</v>
      </c>
      <c r="B9" s="78">
        <v>8116.68</v>
      </c>
      <c r="C9" s="79">
        <v>1120</v>
      </c>
      <c r="D9" s="79">
        <v>9236.68</v>
      </c>
      <c r="E9" s="80" t="s">
        <v>30</v>
      </c>
      <c r="F9" s="80" t="s">
        <v>30</v>
      </c>
      <c r="G9" s="81" t="s">
        <v>30</v>
      </c>
      <c r="H9" s="82">
        <v>9236.68</v>
      </c>
      <c r="I9" s="121"/>
    </row>
    <row r="10" spans="1:9" ht="12.75">
      <c r="A10" s="57" t="s">
        <v>46</v>
      </c>
      <c r="B10" s="78">
        <v>14454.17</v>
      </c>
      <c r="C10" s="83">
        <v>885.5</v>
      </c>
      <c r="D10" s="79">
        <v>15339.67</v>
      </c>
      <c r="E10" s="80">
        <v>1.75</v>
      </c>
      <c r="F10" s="80">
        <v>8.9</v>
      </c>
      <c r="G10" s="81">
        <v>2.06</v>
      </c>
      <c r="H10" s="82">
        <v>15352.38</v>
      </c>
      <c r="I10" s="121"/>
    </row>
    <row r="11" spans="1:9" ht="12.75">
      <c r="A11" s="57" t="s">
        <v>47</v>
      </c>
      <c r="B11" s="78">
        <v>13500</v>
      </c>
      <c r="C11" s="79">
        <v>8666.67</v>
      </c>
      <c r="D11" s="79">
        <v>22166.67</v>
      </c>
      <c r="E11" s="80">
        <v>23.33</v>
      </c>
      <c r="F11" s="80">
        <v>23</v>
      </c>
      <c r="G11" s="81">
        <v>0.42</v>
      </c>
      <c r="H11" s="82">
        <v>22213.42</v>
      </c>
      <c r="I11" s="121"/>
    </row>
    <row r="12" spans="1:9" ht="12.75">
      <c r="A12" s="58" t="str">
        <f>UPPER(" Galicia")</f>
        <v> GALICIA</v>
      </c>
      <c r="B12" s="84">
        <v>43070.85</v>
      </c>
      <c r="C12" s="84">
        <v>16622.17</v>
      </c>
      <c r="D12" s="84">
        <v>59693.02</v>
      </c>
      <c r="E12" s="85">
        <v>27.88</v>
      </c>
      <c r="F12" s="85">
        <v>47.03</v>
      </c>
      <c r="G12" s="86">
        <v>3.35</v>
      </c>
      <c r="H12" s="87">
        <v>59771.27</v>
      </c>
      <c r="I12" s="121"/>
    </row>
    <row r="13" spans="1:9" ht="12.75">
      <c r="A13" s="58"/>
      <c r="B13" s="84"/>
      <c r="C13" s="85"/>
      <c r="D13" s="84"/>
      <c r="E13" s="85"/>
      <c r="F13" s="85"/>
      <c r="G13" s="86"/>
      <c r="H13" s="87"/>
      <c r="I13" s="121"/>
    </row>
    <row r="14" spans="1:9" ht="12.75">
      <c r="A14" s="58" t="str">
        <f>UPPER(" P. de Asturias")</f>
        <v> P. DE ASTURIAS</v>
      </c>
      <c r="B14" s="88">
        <v>6300</v>
      </c>
      <c r="C14" s="89">
        <v>2362.5</v>
      </c>
      <c r="D14" s="84">
        <v>8662.5</v>
      </c>
      <c r="E14" s="85" t="s">
        <v>30</v>
      </c>
      <c r="F14" s="85" t="s">
        <v>30</v>
      </c>
      <c r="G14" s="86" t="s">
        <v>30</v>
      </c>
      <c r="H14" s="87">
        <v>8662.5</v>
      </c>
      <c r="I14" s="121"/>
    </row>
    <row r="15" spans="1:9" ht="12.75">
      <c r="A15" s="58"/>
      <c r="B15" s="88"/>
      <c r="C15" s="89"/>
      <c r="D15" s="84"/>
      <c r="E15" s="85"/>
      <c r="F15" s="85"/>
      <c r="G15" s="86"/>
      <c r="H15" s="87"/>
      <c r="I15" s="121"/>
    </row>
    <row r="16" spans="1:9" ht="12.75">
      <c r="A16" s="58" t="str">
        <f>UPPER(" Cantabria")</f>
        <v> CANTABRIA</v>
      </c>
      <c r="B16" s="88">
        <v>4270.5</v>
      </c>
      <c r="C16" s="89">
        <v>3000</v>
      </c>
      <c r="D16" s="84">
        <v>7270.5</v>
      </c>
      <c r="E16" s="85" t="s">
        <v>30</v>
      </c>
      <c r="F16" s="85">
        <v>55</v>
      </c>
      <c r="G16" s="86" t="s">
        <v>30</v>
      </c>
      <c r="H16" s="87">
        <v>7325.5</v>
      </c>
      <c r="I16" s="121"/>
    </row>
    <row r="17" spans="1:9" ht="12.75">
      <c r="A17" s="58"/>
      <c r="B17" s="88"/>
      <c r="C17" s="89"/>
      <c r="D17" s="84"/>
      <c r="E17" s="85"/>
      <c r="F17" s="85"/>
      <c r="G17" s="86"/>
      <c r="H17" s="87"/>
      <c r="I17" s="121"/>
    </row>
    <row r="18" spans="1:9" ht="12.75">
      <c r="A18" s="57" t="s">
        <v>48</v>
      </c>
      <c r="B18" s="78">
        <v>8479</v>
      </c>
      <c r="C18" s="79">
        <v>129</v>
      </c>
      <c r="D18" s="79">
        <v>8608</v>
      </c>
      <c r="E18" s="80" t="s">
        <v>30</v>
      </c>
      <c r="F18" s="80" t="s">
        <v>30</v>
      </c>
      <c r="G18" s="81" t="s">
        <v>30</v>
      </c>
      <c r="H18" s="82">
        <v>8608</v>
      </c>
      <c r="I18" s="121"/>
    </row>
    <row r="19" spans="1:9" ht="12.75">
      <c r="A19" s="57" t="s">
        <v>49</v>
      </c>
      <c r="B19" s="78">
        <v>10332</v>
      </c>
      <c r="C19" s="83">
        <v>190</v>
      </c>
      <c r="D19" s="79">
        <v>10522</v>
      </c>
      <c r="E19" s="80" t="s">
        <v>30</v>
      </c>
      <c r="F19" s="80" t="s">
        <v>30</v>
      </c>
      <c r="G19" s="81" t="s">
        <v>30</v>
      </c>
      <c r="H19" s="82">
        <v>10522</v>
      </c>
      <c r="I19" s="121"/>
    </row>
    <row r="20" spans="1:9" ht="12.75">
      <c r="A20" s="57" t="s">
        <v>50</v>
      </c>
      <c r="B20" s="78">
        <v>13890</v>
      </c>
      <c r="C20" s="83">
        <v>323</v>
      </c>
      <c r="D20" s="79">
        <v>14213</v>
      </c>
      <c r="E20" s="80" t="s">
        <v>30</v>
      </c>
      <c r="F20" s="80" t="s">
        <v>30</v>
      </c>
      <c r="G20" s="81" t="s">
        <v>30</v>
      </c>
      <c r="H20" s="82">
        <v>14213</v>
      </c>
      <c r="I20" s="121"/>
    </row>
    <row r="21" spans="1:9" ht="12.75">
      <c r="A21" s="58" t="str">
        <f>UPPER(" País Vasco")</f>
        <v> PAÍS VASCO</v>
      </c>
      <c r="B21" s="88">
        <v>32701</v>
      </c>
      <c r="C21" s="84">
        <v>642</v>
      </c>
      <c r="D21" s="84">
        <v>33343</v>
      </c>
      <c r="E21" s="85" t="s">
        <v>30</v>
      </c>
      <c r="F21" s="85" t="s">
        <v>30</v>
      </c>
      <c r="G21" s="86" t="s">
        <v>30</v>
      </c>
      <c r="H21" s="87">
        <v>33343</v>
      </c>
      <c r="I21" s="121"/>
    </row>
    <row r="22" spans="1:9" ht="12.75">
      <c r="A22" s="58"/>
      <c r="B22" s="88"/>
      <c r="C22" s="84"/>
      <c r="D22" s="84"/>
      <c r="E22" s="85"/>
      <c r="F22" s="85"/>
      <c r="G22" s="86"/>
      <c r="H22" s="87"/>
      <c r="I22" s="121"/>
    </row>
    <row r="23" spans="1:9" ht="12.75">
      <c r="A23" s="58" t="str">
        <f>UPPER(" Navarra")</f>
        <v> NAVARRA</v>
      </c>
      <c r="B23" s="88">
        <v>32608.1</v>
      </c>
      <c r="C23" s="84">
        <v>867.53</v>
      </c>
      <c r="D23" s="84">
        <v>33475.63</v>
      </c>
      <c r="E23" s="85" t="s">
        <v>30</v>
      </c>
      <c r="F23" s="85" t="s">
        <v>30</v>
      </c>
      <c r="G23" s="86" t="s">
        <v>30</v>
      </c>
      <c r="H23" s="87">
        <v>33475.63</v>
      </c>
      <c r="I23" s="121"/>
    </row>
    <row r="24" spans="1:9" ht="12.75">
      <c r="A24" s="58"/>
      <c r="B24" s="88"/>
      <c r="C24" s="84"/>
      <c r="D24" s="84"/>
      <c r="E24" s="85"/>
      <c r="F24" s="85"/>
      <c r="G24" s="86"/>
      <c r="H24" s="87"/>
      <c r="I24" s="121"/>
    </row>
    <row r="25" spans="1:9" ht="12.75">
      <c r="A25" s="58" t="str">
        <f>UPPER(" La Rioja")</f>
        <v> LA RIOJA</v>
      </c>
      <c r="B25" s="84">
        <v>4737.67</v>
      </c>
      <c r="C25" s="84">
        <v>240.92</v>
      </c>
      <c r="D25" s="84">
        <v>4978.58</v>
      </c>
      <c r="E25" s="85" t="s">
        <v>30</v>
      </c>
      <c r="F25" s="85" t="s">
        <v>30</v>
      </c>
      <c r="G25" s="86" t="s">
        <v>30</v>
      </c>
      <c r="H25" s="87">
        <v>4978.58</v>
      </c>
      <c r="I25" s="121"/>
    </row>
    <row r="26" spans="1:9" ht="12.75">
      <c r="A26" s="58"/>
      <c r="B26" s="84"/>
      <c r="C26" s="84"/>
      <c r="D26" s="85"/>
      <c r="E26" s="85"/>
      <c r="F26" s="85"/>
      <c r="G26" s="86"/>
      <c r="H26" s="87"/>
      <c r="I26" s="121"/>
    </row>
    <row r="27" spans="1:9" ht="12.75">
      <c r="A27" s="57" t="s">
        <v>51</v>
      </c>
      <c r="B27" s="88">
        <v>13257.91</v>
      </c>
      <c r="C27" s="79">
        <v>1050.67</v>
      </c>
      <c r="D27" s="83">
        <v>14308.58</v>
      </c>
      <c r="E27" s="80" t="s">
        <v>30</v>
      </c>
      <c r="F27" s="80" t="s">
        <v>30</v>
      </c>
      <c r="G27" s="81" t="s">
        <v>30</v>
      </c>
      <c r="H27" s="82">
        <v>14308.58</v>
      </c>
      <c r="I27" s="121"/>
    </row>
    <row r="28" spans="1:9" ht="12.75">
      <c r="A28" s="57" t="s">
        <v>52</v>
      </c>
      <c r="B28" s="79">
        <v>2182.23</v>
      </c>
      <c r="C28" s="79">
        <v>480</v>
      </c>
      <c r="D28" s="79">
        <v>2662.23</v>
      </c>
      <c r="E28" s="80" t="s">
        <v>30</v>
      </c>
      <c r="F28" s="80" t="s">
        <v>30</v>
      </c>
      <c r="G28" s="81" t="s">
        <v>30</v>
      </c>
      <c r="H28" s="82">
        <v>2662.23</v>
      </c>
      <c r="I28" s="121"/>
    </row>
    <row r="29" spans="1:9" ht="12.75">
      <c r="A29" s="57" t="s">
        <v>53</v>
      </c>
      <c r="B29" s="78">
        <v>37301.27</v>
      </c>
      <c r="C29" s="79" t="s">
        <v>30</v>
      </c>
      <c r="D29" s="83">
        <v>37301.27</v>
      </c>
      <c r="E29" s="80" t="s">
        <v>30</v>
      </c>
      <c r="F29" s="80" t="s">
        <v>30</v>
      </c>
      <c r="G29" s="81" t="s">
        <v>30</v>
      </c>
      <c r="H29" s="82">
        <v>37301.27</v>
      </c>
      <c r="I29" s="121"/>
    </row>
    <row r="30" spans="1:9" ht="12.75">
      <c r="A30" s="58" t="str">
        <f>UPPER(" Aragón")</f>
        <v> ARAGÓN</v>
      </c>
      <c r="B30" s="84">
        <v>52741.41</v>
      </c>
      <c r="C30" s="84">
        <v>1530.67</v>
      </c>
      <c r="D30" s="84">
        <v>54272.08</v>
      </c>
      <c r="E30" s="85" t="s">
        <v>30</v>
      </c>
      <c r="F30" s="85" t="s">
        <v>30</v>
      </c>
      <c r="G30" s="86" t="s">
        <v>30</v>
      </c>
      <c r="H30" s="87">
        <v>54272.08</v>
      </c>
      <c r="I30" s="121"/>
    </row>
    <row r="31" spans="1:9" ht="12.75">
      <c r="A31" s="58"/>
      <c r="B31" s="84"/>
      <c r="C31" s="84"/>
      <c r="D31" s="84"/>
      <c r="E31" s="85"/>
      <c r="F31" s="85"/>
      <c r="G31" s="86"/>
      <c r="H31" s="87"/>
      <c r="I31" s="121"/>
    </row>
    <row r="32" spans="1:9" ht="12.75">
      <c r="A32" s="57" t="s">
        <v>54</v>
      </c>
      <c r="B32" s="78">
        <v>28050.67</v>
      </c>
      <c r="C32" s="79">
        <v>1105.35</v>
      </c>
      <c r="D32" s="79">
        <v>29156.02</v>
      </c>
      <c r="E32" s="80" t="s">
        <v>30</v>
      </c>
      <c r="F32" s="80" t="s">
        <v>30</v>
      </c>
      <c r="G32" s="81" t="s">
        <v>30</v>
      </c>
      <c r="H32" s="82">
        <v>29156.02</v>
      </c>
      <c r="I32" s="121"/>
    </row>
    <row r="33" spans="1:9" ht="12.75">
      <c r="A33" s="57" t="s">
        <v>55</v>
      </c>
      <c r="B33" s="78">
        <v>19433.33</v>
      </c>
      <c r="C33" s="79">
        <v>1433.75</v>
      </c>
      <c r="D33" s="83">
        <v>20867.08</v>
      </c>
      <c r="E33" s="80" t="s">
        <v>30</v>
      </c>
      <c r="F33" s="83">
        <v>3.75</v>
      </c>
      <c r="G33" s="85" t="s">
        <v>30</v>
      </c>
      <c r="H33" s="82">
        <v>20871.21</v>
      </c>
      <c r="I33" s="121"/>
    </row>
    <row r="34" spans="1:9" ht="12.75">
      <c r="A34" s="57" t="s">
        <v>56</v>
      </c>
      <c r="B34" s="78">
        <v>39687.09</v>
      </c>
      <c r="C34" s="79">
        <v>266.67</v>
      </c>
      <c r="D34" s="83">
        <v>39953.76</v>
      </c>
      <c r="E34" s="80" t="s">
        <v>30</v>
      </c>
      <c r="F34" s="80" t="s">
        <v>30</v>
      </c>
      <c r="G34" s="81" t="s">
        <v>30</v>
      </c>
      <c r="H34" s="82">
        <v>39953.76</v>
      </c>
      <c r="I34" s="121"/>
    </row>
    <row r="35" spans="1:9" ht="12.75">
      <c r="A35" s="57" t="s">
        <v>57</v>
      </c>
      <c r="B35" s="78">
        <v>50850</v>
      </c>
      <c r="C35" s="79">
        <v>293.13</v>
      </c>
      <c r="D35" s="79">
        <v>51143.13</v>
      </c>
      <c r="E35" s="80" t="s">
        <v>30</v>
      </c>
      <c r="F35" s="80" t="s">
        <v>30</v>
      </c>
      <c r="G35" s="81" t="s">
        <v>30</v>
      </c>
      <c r="H35" s="82">
        <v>51143.13</v>
      </c>
      <c r="I35" s="121"/>
    </row>
    <row r="36" spans="1:9" ht="12.75">
      <c r="A36" s="58" t="str">
        <f>UPPER(" Cataluña")</f>
        <v> CATALUÑA</v>
      </c>
      <c r="B36" s="88">
        <v>138021.09</v>
      </c>
      <c r="C36" s="84">
        <v>3098.9</v>
      </c>
      <c r="D36" s="84">
        <v>141119.99</v>
      </c>
      <c r="E36" s="85" t="s">
        <v>30</v>
      </c>
      <c r="F36" s="85">
        <v>3.75</v>
      </c>
      <c r="G36" s="85" t="s">
        <v>30</v>
      </c>
      <c r="H36" s="87">
        <v>141124.12</v>
      </c>
      <c r="I36" s="121"/>
    </row>
    <row r="37" spans="1:9" ht="12.75">
      <c r="A37" s="58"/>
      <c r="B37" s="88"/>
      <c r="C37" s="84"/>
      <c r="D37" s="85"/>
      <c r="E37" s="85"/>
      <c r="F37" s="85"/>
      <c r="G37" s="86"/>
      <c r="H37" s="87"/>
      <c r="I37" s="121"/>
    </row>
    <row r="38" spans="1:9" ht="12.75">
      <c r="A38" s="58" t="str">
        <f>UPPER(" Baleares")</f>
        <v> BALEARES</v>
      </c>
      <c r="B38" s="88">
        <v>8285.63</v>
      </c>
      <c r="C38" s="84">
        <v>1072.5</v>
      </c>
      <c r="D38" s="89">
        <v>9358.13</v>
      </c>
      <c r="E38" s="89">
        <v>31.6</v>
      </c>
      <c r="F38" s="89">
        <v>47.17</v>
      </c>
      <c r="G38" s="90">
        <v>1.69</v>
      </c>
      <c r="H38" s="87">
        <v>9438.58</v>
      </c>
      <c r="I38" s="121"/>
    </row>
    <row r="39" spans="1:9" ht="12.75">
      <c r="A39" s="58"/>
      <c r="B39" s="88"/>
      <c r="C39" s="84"/>
      <c r="D39" s="89"/>
      <c r="E39" s="89"/>
      <c r="F39" s="89"/>
      <c r="G39" s="90"/>
      <c r="H39" s="87"/>
      <c r="I39" s="121"/>
    </row>
    <row r="40" spans="1:9" ht="12.75">
      <c r="A40" s="57" t="s">
        <v>58</v>
      </c>
      <c r="B40" s="79">
        <v>3036.46</v>
      </c>
      <c r="C40" s="79">
        <v>401.25</v>
      </c>
      <c r="D40" s="79">
        <v>3437.71</v>
      </c>
      <c r="E40" s="80" t="s">
        <v>30</v>
      </c>
      <c r="F40" s="80" t="s">
        <v>30</v>
      </c>
      <c r="G40" s="81" t="s">
        <v>30</v>
      </c>
      <c r="H40" s="82">
        <v>3437.71</v>
      </c>
      <c r="I40" s="121"/>
    </row>
    <row r="41" spans="1:9" ht="12.75">
      <c r="A41" s="57" t="s">
        <v>59</v>
      </c>
      <c r="B41" s="78">
        <v>39037.5</v>
      </c>
      <c r="C41" s="79">
        <v>770</v>
      </c>
      <c r="D41" s="79">
        <v>39807.5</v>
      </c>
      <c r="E41" s="80" t="s">
        <v>30</v>
      </c>
      <c r="F41" s="80" t="s">
        <v>30</v>
      </c>
      <c r="G41" s="81" t="s">
        <v>30</v>
      </c>
      <c r="H41" s="82">
        <v>39807.5</v>
      </c>
      <c r="I41" s="121"/>
    </row>
    <row r="42" spans="1:9" ht="12.75">
      <c r="A42" s="57" t="s">
        <v>60</v>
      </c>
      <c r="B42" s="79">
        <v>2848.13</v>
      </c>
      <c r="C42" s="79">
        <v>2746.7</v>
      </c>
      <c r="D42" s="79">
        <v>5594.83</v>
      </c>
      <c r="E42" s="80">
        <v>0.92</v>
      </c>
      <c r="F42" s="80">
        <v>4.6</v>
      </c>
      <c r="G42" s="81">
        <v>1.05</v>
      </c>
      <c r="H42" s="82">
        <v>5601.39</v>
      </c>
      <c r="I42" s="121"/>
    </row>
    <row r="43" spans="1:9" ht="12.75">
      <c r="A43" s="57" t="s">
        <v>61</v>
      </c>
      <c r="B43" s="78">
        <v>4792.5</v>
      </c>
      <c r="C43" s="78">
        <v>137.5</v>
      </c>
      <c r="D43" s="79">
        <v>4930</v>
      </c>
      <c r="E43" s="80" t="s">
        <v>30</v>
      </c>
      <c r="F43" s="80" t="s">
        <v>30</v>
      </c>
      <c r="G43" s="81" t="s">
        <v>30</v>
      </c>
      <c r="H43" s="82">
        <v>4930</v>
      </c>
      <c r="I43" s="121"/>
    </row>
    <row r="44" spans="1:9" ht="12.75">
      <c r="A44" s="57" t="s">
        <v>62</v>
      </c>
      <c r="B44" s="78">
        <v>742.5</v>
      </c>
      <c r="C44" s="79">
        <v>61.67</v>
      </c>
      <c r="D44" s="79">
        <v>804.17</v>
      </c>
      <c r="E44" s="80" t="s">
        <v>30</v>
      </c>
      <c r="F44" s="80" t="s">
        <v>30</v>
      </c>
      <c r="G44" s="81" t="s">
        <v>30</v>
      </c>
      <c r="H44" s="82">
        <v>804.17</v>
      </c>
      <c r="I44" s="121"/>
    </row>
    <row r="45" spans="1:9" ht="12.75">
      <c r="A45" s="57" t="s">
        <v>63</v>
      </c>
      <c r="B45" s="79">
        <v>12675</v>
      </c>
      <c r="C45" s="79">
        <v>402.67</v>
      </c>
      <c r="D45" s="79">
        <v>13077.67</v>
      </c>
      <c r="E45" s="80" t="s">
        <v>30</v>
      </c>
      <c r="F45" s="80" t="s">
        <v>30</v>
      </c>
      <c r="G45" s="81" t="s">
        <v>30</v>
      </c>
      <c r="H45" s="82">
        <v>13077.67</v>
      </c>
      <c r="I45" s="121"/>
    </row>
    <row r="46" spans="1:9" ht="12.75">
      <c r="A46" s="57" t="s">
        <v>64</v>
      </c>
      <c r="B46" s="79">
        <v>974.25</v>
      </c>
      <c r="C46" s="79">
        <v>50</v>
      </c>
      <c r="D46" s="79">
        <v>1024.25</v>
      </c>
      <c r="E46" s="80" t="s">
        <v>30</v>
      </c>
      <c r="F46" s="80" t="s">
        <v>30</v>
      </c>
      <c r="G46" s="81" t="s">
        <v>30</v>
      </c>
      <c r="H46" s="82">
        <v>1024.25</v>
      </c>
      <c r="I46" s="121"/>
    </row>
    <row r="47" spans="1:9" ht="12.75">
      <c r="A47" s="57" t="s">
        <v>65</v>
      </c>
      <c r="B47" s="78">
        <v>131203.71</v>
      </c>
      <c r="C47" s="79">
        <v>375</v>
      </c>
      <c r="D47" s="79">
        <v>131578.71</v>
      </c>
      <c r="E47" s="80">
        <v>1.5</v>
      </c>
      <c r="F47" s="80">
        <v>1.25</v>
      </c>
      <c r="G47" s="81" t="s">
        <v>30</v>
      </c>
      <c r="H47" s="82">
        <v>131581.46</v>
      </c>
      <c r="I47" s="121"/>
    </row>
    <row r="48" spans="1:9" ht="12.75">
      <c r="A48" s="57" t="s">
        <v>66</v>
      </c>
      <c r="B48" s="79" t="s">
        <v>30</v>
      </c>
      <c r="C48" s="79">
        <v>1552.5</v>
      </c>
      <c r="D48" s="79">
        <v>1552.5</v>
      </c>
      <c r="E48" s="80" t="s">
        <v>30</v>
      </c>
      <c r="F48" s="80" t="s">
        <v>30</v>
      </c>
      <c r="G48" s="81" t="s">
        <v>30</v>
      </c>
      <c r="H48" s="82">
        <v>1552.5</v>
      </c>
      <c r="I48" s="121"/>
    </row>
    <row r="49" spans="1:9" ht="12.75">
      <c r="A49" s="58" t="str">
        <f>UPPER(" Castilla y León")</f>
        <v> CASTILLA Y LEÓN</v>
      </c>
      <c r="B49" s="84">
        <v>195310.05</v>
      </c>
      <c r="C49" s="84">
        <v>6497.29</v>
      </c>
      <c r="D49" s="84">
        <v>201807.34</v>
      </c>
      <c r="E49" s="85">
        <v>2.42</v>
      </c>
      <c r="F49" s="85">
        <v>5.85</v>
      </c>
      <c r="G49" s="86">
        <v>1.05</v>
      </c>
      <c r="H49" s="87">
        <v>201816.65</v>
      </c>
      <c r="I49" s="121"/>
    </row>
    <row r="50" spans="1:9" ht="12.75">
      <c r="A50" s="58"/>
      <c r="B50" s="84"/>
      <c r="C50" s="84"/>
      <c r="D50" s="84"/>
      <c r="E50" s="85"/>
      <c r="F50" s="85"/>
      <c r="G50" s="86"/>
      <c r="H50" s="87"/>
      <c r="I50" s="121"/>
    </row>
    <row r="51" spans="1:9" ht="12.75">
      <c r="A51" s="58" t="str">
        <f>UPPER(" Madrid")</f>
        <v> MADRID</v>
      </c>
      <c r="B51" s="84">
        <v>47596.67</v>
      </c>
      <c r="C51" s="84" t="s">
        <v>30</v>
      </c>
      <c r="D51" s="84">
        <v>47596.67</v>
      </c>
      <c r="E51" s="85" t="s">
        <v>30</v>
      </c>
      <c r="F51" s="85" t="s">
        <v>30</v>
      </c>
      <c r="G51" s="86" t="s">
        <v>30</v>
      </c>
      <c r="H51" s="87">
        <v>47596.67</v>
      </c>
      <c r="I51" s="121"/>
    </row>
    <row r="52" spans="1:9" ht="12.75">
      <c r="A52" s="58"/>
      <c r="B52" s="84"/>
      <c r="C52" s="84"/>
      <c r="D52" s="84"/>
      <c r="E52" s="85"/>
      <c r="F52" s="85"/>
      <c r="G52" s="86"/>
      <c r="H52" s="87"/>
      <c r="I52" s="121"/>
    </row>
    <row r="53" spans="1:9" ht="12.75">
      <c r="A53" s="57" t="s">
        <v>67</v>
      </c>
      <c r="B53" s="78">
        <v>433.33</v>
      </c>
      <c r="C53" s="79">
        <v>595.83</v>
      </c>
      <c r="D53" s="78">
        <v>1029.17</v>
      </c>
      <c r="E53" s="83">
        <v>2.92</v>
      </c>
      <c r="F53" s="80" t="s">
        <v>30</v>
      </c>
      <c r="G53" s="81" t="s">
        <v>30</v>
      </c>
      <c r="H53" s="82">
        <v>1032.08</v>
      </c>
      <c r="I53" s="121"/>
    </row>
    <row r="54" spans="1:9" ht="12.75">
      <c r="A54" s="57" t="s">
        <v>68</v>
      </c>
      <c r="B54" s="79">
        <v>4312.5</v>
      </c>
      <c r="C54" s="79">
        <v>416.25</v>
      </c>
      <c r="D54" s="78">
        <v>4728.75</v>
      </c>
      <c r="E54" s="83">
        <v>0.5</v>
      </c>
      <c r="F54" s="80" t="s">
        <v>30</v>
      </c>
      <c r="G54" s="81" t="s">
        <v>30</v>
      </c>
      <c r="H54" s="82">
        <v>4729.25</v>
      </c>
      <c r="I54" s="121"/>
    </row>
    <row r="55" spans="1:9" ht="12.75">
      <c r="A55" s="57" t="s">
        <v>69</v>
      </c>
      <c r="B55" s="79">
        <v>25580.36</v>
      </c>
      <c r="C55" s="79">
        <v>294.7</v>
      </c>
      <c r="D55" s="83">
        <v>25875.06</v>
      </c>
      <c r="E55" s="80" t="s">
        <v>30</v>
      </c>
      <c r="F55" s="80" t="s">
        <v>30</v>
      </c>
      <c r="G55" s="81" t="s">
        <v>30</v>
      </c>
      <c r="H55" s="82">
        <v>25875.06</v>
      </c>
      <c r="I55" s="121"/>
    </row>
    <row r="56" spans="1:9" ht="12.75">
      <c r="A56" s="57" t="s">
        <v>70</v>
      </c>
      <c r="B56" s="78">
        <v>100473.1</v>
      </c>
      <c r="C56" s="79">
        <v>46.31</v>
      </c>
      <c r="D56" s="78">
        <v>100519.41</v>
      </c>
      <c r="E56" s="80" t="s">
        <v>30</v>
      </c>
      <c r="F56" s="80" t="s">
        <v>30</v>
      </c>
      <c r="G56" s="81" t="s">
        <v>30</v>
      </c>
      <c r="H56" s="82">
        <v>100519.41</v>
      </c>
      <c r="I56" s="121"/>
    </row>
    <row r="57" spans="1:9" ht="12.75">
      <c r="A57" s="57" t="s">
        <v>71</v>
      </c>
      <c r="B57" s="79">
        <v>100210.14</v>
      </c>
      <c r="C57" s="79">
        <v>247.74</v>
      </c>
      <c r="D57" s="79">
        <v>100457.88</v>
      </c>
      <c r="E57" s="80">
        <v>0.93</v>
      </c>
      <c r="F57" s="80">
        <v>1.65</v>
      </c>
      <c r="G57" s="85" t="s">
        <v>30</v>
      </c>
      <c r="H57" s="82">
        <v>100460.82</v>
      </c>
      <c r="I57" s="121"/>
    </row>
    <row r="58" spans="1:9" ht="12.75">
      <c r="A58" s="58" t="str">
        <f>UPPER(" Castilla-La Mancha")</f>
        <v> CASTILLA-LA MANCHA</v>
      </c>
      <c r="B58" s="84">
        <v>231009.43</v>
      </c>
      <c r="C58" s="84">
        <v>1600.83</v>
      </c>
      <c r="D58" s="84">
        <v>232610.27</v>
      </c>
      <c r="E58" s="85">
        <v>4.35</v>
      </c>
      <c r="F58" s="85">
        <v>1.65</v>
      </c>
      <c r="G58" s="85" t="s">
        <v>30</v>
      </c>
      <c r="H58" s="87">
        <v>232616.62</v>
      </c>
      <c r="I58" s="121"/>
    </row>
    <row r="59" spans="1:9" ht="12.75">
      <c r="A59" s="58"/>
      <c r="B59" s="84"/>
      <c r="C59" s="84"/>
      <c r="D59" s="85"/>
      <c r="E59" s="85"/>
      <c r="F59" s="85"/>
      <c r="G59" s="86"/>
      <c r="H59" s="87"/>
      <c r="I59" s="121"/>
    </row>
    <row r="60" spans="1:9" ht="12.75">
      <c r="A60" s="57" t="s">
        <v>72</v>
      </c>
      <c r="B60" s="78">
        <v>6598.5</v>
      </c>
      <c r="C60" s="79">
        <v>210.83</v>
      </c>
      <c r="D60" s="83">
        <v>6809.33</v>
      </c>
      <c r="E60" s="80" t="s">
        <v>30</v>
      </c>
      <c r="F60" s="80" t="s">
        <v>30</v>
      </c>
      <c r="G60" s="81" t="s">
        <v>30</v>
      </c>
      <c r="H60" s="82">
        <v>6809.33</v>
      </c>
      <c r="I60" s="121"/>
    </row>
    <row r="61" spans="1:9" ht="12.75">
      <c r="A61" s="57" t="s">
        <v>73</v>
      </c>
      <c r="B61" s="78">
        <v>18883.83</v>
      </c>
      <c r="C61" s="79">
        <v>45</v>
      </c>
      <c r="D61" s="83">
        <v>18928.83</v>
      </c>
      <c r="E61" s="80" t="s">
        <v>30</v>
      </c>
      <c r="F61" s="80" t="s">
        <v>30</v>
      </c>
      <c r="G61" s="81" t="s">
        <v>30</v>
      </c>
      <c r="H61" s="82">
        <v>18928.83</v>
      </c>
      <c r="I61" s="121"/>
    </row>
    <row r="62" spans="1:9" ht="12.75">
      <c r="A62" s="57" t="s">
        <v>74</v>
      </c>
      <c r="B62" s="79">
        <v>64816.02</v>
      </c>
      <c r="C62" s="79">
        <v>637.2</v>
      </c>
      <c r="D62" s="79">
        <v>65453.22</v>
      </c>
      <c r="E62" s="80" t="s">
        <v>30</v>
      </c>
      <c r="F62" s="80" t="s">
        <v>30</v>
      </c>
      <c r="G62" s="81" t="s">
        <v>30</v>
      </c>
      <c r="H62" s="82">
        <v>65453.22</v>
      </c>
      <c r="I62" s="121"/>
    </row>
    <row r="63" spans="1:9" ht="12.75">
      <c r="A63" s="58" t="str">
        <f>UPPER(" C. Valenciana")</f>
        <v> C. VALENCIANA</v>
      </c>
      <c r="B63" s="84">
        <v>90298.35</v>
      </c>
      <c r="C63" s="84">
        <v>893.03</v>
      </c>
      <c r="D63" s="84">
        <v>91191.38</v>
      </c>
      <c r="E63" s="85" t="s">
        <v>30</v>
      </c>
      <c r="F63" s="85" t="s">
        <v>30</v>
      </c>
      <c r="G63" s="86" t="s">
        <v>30</v>
      </c>
      <c r="H63" s="87">
        <v>91191.38</v>
      </c>
      <c r="I63" s="121"/>
    </row>
    <row r="64" spans="1:9" ht="12.75">
      <c r="A64" s="58"/>
      <c r="B64" s="84"/>
      <c r="C64" s="84"/>
      <c r="D64" s="84"/>
      <c r="E64" s="85"/>
      <c r="F64" s="85"/>
      <c r="G64" s="86"/>
      <c r="H64" s="87"/>
      <c r="I64" s="121"/>
    </row>
    <row r="65" spans="1:9" ht="12.75">
      <c r="A65" s="58" t="str">
        <f>UPPER(" R. de Murcia")</f>
        <v> R. DE MURCIA</v>
      </c>
      <c r="B65" s="88">
        <v>8776.61</v>
      </c>
      <c r="C65" s="84">
        <v>316.01</v>
      </c>
      <c r="D65" s="84">
        <v>9092.62</v>
      </c>
      <c r="E65" s="85">
        <v>17.06</v>
      </c>
      <c r="F65" s="85">
        <v>2.25</v>
      </c>
      <c r="G65" s="85" t="s">
        <v>30</v>
      </c>
      <c r="H65" s="87">
        <v>9112.37</v>
      </c>
      <c r="I65" s="121"/>
    </row>
    <row r="66" spans="1:9" ht="12.75">
      <c r="A66" s="58"/>
      <c r="B66" s="88"/>
      <c r="C66" s="84"/>
      <c r="D66" s="84"/>
      <c r="E66" s="85"/>
      <c r="F66" s="85"/>
      <c r="G66" s="86"/>
      <c r="H66" s="87"/>
      <c r="I66" s="121"/>
    </row>
    <row r="67" spans="1:9" ht="12.75">
      <c r="A67" s="57" t="s">
        <v>75</v>
      </c>
      <c r="B67" s="79">
        <v>23112.5</v>
      </c>
      <c r="C67" s="79">
        <v>833.33</v>
      </c>
      <c r="D67" s="79">
        <v>23945.83</v>
      </c>
      <c r="E67" s="80">
        <v>4.17</v>
      </c>
      <c r="F67" s="80">
        <v>4</v>
      </c>
      <c r="G67" s="85" t="s">
        <v>30</v>
      </c>
      <c r="H67" s="82">
        <v>23954.29</v>
      </c>
      <c r="I67" s="121"/>
    </row>
    <row r="68" spans="1:9" ht="12.75">
      <c r="A68" s="57" t="s">
        <v>76</v>
      </c>
      <c r="B68" s="79">
        <v>1550</v>
      </c>
      <c r="C68" s="79">
        <v>1093.75</v>
      </c>
      <c r="D68" s="79">
        <v>2643.75</v>
      </c>
      <c r="E68" s="80">
        <v>4.17</v>
      </c>
      <c r="F68" s="80">
        <v>8</v>
      </c>
      <c r="G68" s="85" t="s">
        <v>30</v>
      </c>
      <c r="H68" s="82">
        <v>2656.35</v>
      </c>
      <c r="I68" s="121"/>
    </row>
    <row r="69" spans="1:9" ht="12.75">
      <c r="A69" s="58" t="str">
        <f>UPPER(" Extremadura")</f>
        <v> EXTREMADURA</v>
      </c>
      <c r="B69" s="84">
        <v>24662.5</v>
      </c>
      <c r="C69" s="84">
        <v>1927.08</v>
      </c>
      <c r="D69" s="84">
        <v>26589.58</v>
      </c>
      <c r="E69" s="85">
        <v>8.34</v>
      </c>
      <c r="F69" s="85">
        <v>12</v>
      </c>
      <c r="G69" s="86">
        <v>0.73</v>
      </c>
      <c r="H69" s="91">
        <v>26610.64</v>
      </c>
      <c r="I69" s="121"/>
    </row>
    <row r="70" spans="1:9" ht="12.75">
      <c r="A70" s="58"/>
      <c r="B70" s="84"/>
      <c r="C70" s="84"/>
      <c r="D70" s="84"/>
      <c r="E70" s="85"/>
      <c r="F70" s="85"/>
      <c r="G70" s="86"/>
      <c r="H70" s="91"/>
      <c r="I70" s="121"/>
    </row>
    <row r="71" spans="1:9" ht="12.75">
      <c r="A71" s="57" t="s">
        <v>77</v>
      </c>
      <c r="B71" s="79">
        <v>1755</v>
      </c>
      <c r="C71" s="79">
        <v>90</v>
      </c>
      <c r="D71" s="79">
        <v>1845</v>
      </c>
      <c r="E71" s="80" t="s">
        <v>30</v>
      </c>
      <c r="F71" s="80" t="s">
        <v>30</v>
      </c>
      <c r="G71" s="81" t="s">
        <v>30</v>
      </c>
      <c r="H71" s="82">
        <v>1845</v>
      </c>
      <c r="I71" s="121"/>
    </row>
    <row r="72" spans="1:9" ht="12.75">
      <c r="A72" s="57" t="s">
        <v>78</v>
      </c>
      <c r="B72" s="79">
        <v>10316.25</v>
      </c>
      <c r="C72" s="79">
        <v>632.08</v>
      </c>
      <c r="D72" s="79">
        <v>10948.33</v>
      </c>
      <c r="E72" s="80">
        <v>65.08</v>
      </c>
      <c r="F72" s="80">
        <v>5.04</v>
      </c>
      <c r="G72" s="92">
        <v>0.52</v>
      </c>
      <c r="H72" s="82">
        <v>11018.97</v>
      </c>
      <c r="I72" s="121"/>
    </row>
    <row r="73" spans="1:9" ht="12.75">
      <c r="A73" s="57" t="s">
        <v>79</v>
      </c>
      <c r="B73" s="79">
        <v>12496.88</v>
      </c>
      <c r="C73" s="79">
        <v>145.83</v>
      </c>
      <c r="D73" s="79">
        <v>12642.71</v>
      </c>
      <c r="E73" s="80" t="s">
        <v>30</v>
      </c>
      <c r="F73" s="80" t="s">
        <v>30</v>
      </c>
      <c r="G73" s="81" t="s">
        <v>30</v>
      </c>
      <c r="H73" s="82">
        <v>12642.71</v>
      </c>
      <c r="I73" s="121"/>
    </row>
    <row r="74" spans="1:9" ht="12.75">
      <c r="A74" s="57" t="s">
        <v>80</v>
      </c>
      <c r="B74" s="78">
        <v>18099.58</v>
      </c>
      <c r="C74" s="79">
        <v>1260.83</v>
      </c>
      <c r="D74" s="79">
        <v>19360.42</v>
      </c>
      <c r="E74" s="80" t="s">
        <v>30</v>
      </c>
      <c r="F74" s="80">
        <v>3.75</v>
      </c>
      <c r="G74" s="85" t="s">
        <v>30</v>
      </c>
      <c r="H74" s="82">
        <v>19364.54</v>
      </c>
      <c r="I74" s="121"/>
    </row>
    <row r="75" spans="1:9" ht="12.75">
      <c r="A75" s="57" t="s">
        <v>81</v>
      </c>
      <c r="B75" s="79">
        <v>3360.95</v>
      </c>
      <c r="C75" s="79" t="s">
        <v>30</v>
      </c>
      <c r="D75" s="79">
        <v>3360.95</v>
      </c>
      <c r="E75" s="80" t="s">
        <v>30</v>
      </c>
      <c r="F75" s="80" t="s">
        <v>30</v>
      </c>
      <c r="G75" s="81" t="s">
        <v>30</v>
      </c>
      <c r="H75" s="82">
        <v>3360.95</v>
      </c>
      <c r="I75" s="121"/>
    </row>
    <row r="76" spans="1:9" ht="12.75">
      <c r="A76" s="57" t="s">
        <v>82</v>
      </c>
      <c r="B76" s="79">
        <v>5727.4</v>
      </c>
      <c r="C76" s="79">
        <v>133.97</v>
      </c>
      <c r="D76" s="79">
        <v>5861.37</v>
      </c>
      <c r="E76" s="80">
        <v>9.04</v>
      </c>
      <c r="F76" s="85" t="s">
        <v>30</v>
      </c>
      <c r="G76" s="85" t="s">
        <v>30</v>
      </c>
      <c r="H76" s="82">
        <v>5870.55</v>
      </c>
      <c r="I76" s="121"/>
    </row>
    <row r="77" spans="1:9" ht="12.75">
      <c r="A77" s="57" t="s">
        <v>83</v>
      </c>
      <c r="B77" s="79">
        <v>20980.06</v>
      </c>
      <c r="C77" s="79" t="s">
        <v>30</v>
      </c>
      <c r="D77" s="79">
        <v>20980.06</v>
      </c>
      <c r="E77" s="80" t="s">
        <v>30</v>
      </c>
      <c r="F77" s="80" t="s">
        <v>30</v>
      </c>
      <c r="G77" s="81" t="s">
        <v>30</v>
      </c>
      <c r="H77" s="82">
        <v>20980.06</v>
      </c>
      <c r="I77" s="121"/>
    </row>
    <row r="78" spans="1:9" ht="12.75">
      <c r="A78" s="57" t="s">
        <v>84</v>
      </c>
      <c r="B78" s="79">
        <v>52769.54</v>
      </c>
      <c r="C78" s="79">
        <v>1400</v>
      </c>
      <c r="D78" s="79">
        <v>54169.54</v>
      </c>
      <c r="E78" s="80" t="s">
        <v>30</v>
      </c>
      <c r="F78" s="80" t="s">
        <v>30</v>
      </c>
      <c r="G78" s="81" t="s">
        <v>30</v>
      </c>
      <c r="H78" s="82">
        <v>54169.54</v>
      </c>
      <c r="I78" s="121"/>
    </row>
    <row r="79" spans="1:9" ht="12.75">
      <c r="A79" s="58" t="str">
        <f>UPPER(" Andalucía")</f>
        <v> ANDALUCÍA</v>
      </c>
      <c r="B79" s="84">
        <v>125505.66</v>
      </c>
      <c r="C79" s="84">
        <v>3662.71</v>
      </c>
      <c r="D79" s="84">
        <v>129168.38</v>
      </c>
      <c r="E79" s="85">
        <v>74.12</v>
      </c>
      <c r="F79" s="85">
        <v>8.93</v>
      </c>
      <c r="G79" s="86">
        <v>0.91</v>
      </c>
      <c r="H79" s="87">
        <v>129252.32</v>
      </c>
      <c r="I79" s="121"/>
    </row>
    <row r="80" spans="1:9" ht="12.75">
      <c r="A80" s="58"/>
      <c r="B80" s="84"/>
      <c r="C80" s="85"/>
      <c r="D80" s="84"/>
      <c r="E80" s="85"/>
      <c r="F80" s="85"/>
      <c r="G80" s="86"/>
      <c r="H80" s="87"/>
      <c r="I80" s="121"/>
    </row>
    <row r="81" spans="1:9" ht="12.75">
      <c r="A81" s="57" t="s">
        <v>85</v>
      </c>
      <c r="B81" s="78">
        <v>15600</v>
      </c>
      <c r="C81" s="80" t="s">
        <v>30</v>
      </c>
      <c r="D81" s="79">
        <v>15600</v>
      </c>
      <c r="E81" s="80" t="s">
        <v>30</v>
      </c>
      <c r="F81" s="80" t="s">
        <v>30</v>
      </c>
      <c r="G81" s="81" t="s">
        <v>30</v>
      </c>
      <c r="H81" s="82">
        <v>15600</v>
      </c>
      <c r="I81" s="121"/>
    </row>
    <row r="82" spans="1:9" ht="12.75">
      <c r="A82" s="57" t="s">
        <v>86</v>
      </c>
      <c r="B82" s="78">
        <v>20000</v>
      </c>
      <c r="C82" s="83">
        <v>1083.33</v>
      </c>
      <c r="D82" s="79">
        <v>21083.33</v>
      </c>
      <c r="E82" s="80" t="s">
        <v>30</v>
      </c>
      <c r="F82" s="80" t="s">
        <v>30</v>
      </c>
      <c r="G82" s="81" t="s">
        <v>30</v>
      </c>
      <c r="H82" s="82">
        <v>21083.33</v>
      </c>
      <c r="I82" s="121"/>
    </row>
    <row r="83" spans="1:9" ht="12.75">
      <c r="A83" s="58" t="str">
        <f>UPPER(" Canarias")</f>
        <v> CANARIAS</v>
      </c>
      <c r="B83" s="88">
        <v>35600</v>
      </c>
      <c r="C83" s="89">
        <v>1083.33</v>
      </c>
      <c r="D83" s="84">
        <v>36683.33</v>
      </c>
      <c r="E83" s="85" t="s">
        <v>30</v>
      </c>
      <c r="F83" s="85" t="s">
        <v>30</v>
      </c>
      <c r="G83" s="86" t="s">
        <v>30</v>
      </c>
      <c r="H83" s="87">
        <v>36683.33</v>
      </c>
      <c r="I83" s="121"/>
    </row>
    <row r="84" spans="1:9" ht="12.75">
      <c r="A84" s="58"/>
      <c r="B84" s="88"/>
      <c r="C84" s="89"/>
      <c r="D84" s="84"/>
      <c r="E84" s="85"/>
      <c r="F84" s="85"/>
      <c r="G84" s="86"/>
      <c r="H84" s="93"/>
      <c r="I84" s="121"/>
    </row>
    <row r="85" spans="1:9" ht="13.5" thickBot="1">
      <c r="A85" s="59" t="s">
        <v>87</v>
      </c>
      <c r="B85" s="94">
        <v>1081495.52</v>
      </c>
      <c r="C85" s="94">
        <v>45417.47</v>
      </c>
      <c r="D85" s="94">
        <v>1126913</v>
      </c>
      <c r="E85" s="95">
        <v>165.77</v>
      </c>
      <c r="F85" s="95">
        <v>183.63</v>
      </c>
      <c r="G85" s="96">
        <v>8.91</v>
      </c>
      <c r="H85" s="97">
        <v>1127271.24</v>
      </c>
      <c r="I85" s="121"/>
    </row>
    <row r="86" spans="8:9" ht="12.75">
      <c r="H86" s="124"/>
      <c r="I86" s="121"/>
    </row>
  </sheetData>
  <mergeCells count="10">
    <mergeCell ref="A3:H3"/>
    <mergeCell ref="A1:H1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L86"/>
  <sheetViews>
    <sheetView showGridLines="0" tabSelected="1" zoomScale="75" zoomScaleNormal="75" workbookViewId="0" topLeftCell="A46">
      <selection activeCell="C67" sqref="C67"/>
    </sheetView>
  </sheetViews>
  <sheetFormatPr defaultColWidth="11.421875" defaultRowHeight="12.75"/>
  <cols>
    <col min="1" max="1" width="31.8515625" style="118" customWidth="1"/>
    <col min="2" max="8" width="13.7109375" style="118" customWidth="1"/>
    <col min="9" max="16384" width="11.421875" style="118" customWidth="1"/>
  </cols>
  <sheetData>
    <row r="1" spans="1:8" s="117" customFormat="1" ht="18">
      <c r="A1" s="177" t="s">
        <v>0</v>
      </c>
      <c r="B1" s="177"/>
      <c r="C1" s="177"/>
      <c r="D1" s="177"/>
      <c r="E1" s="177"/>
      <c r="F1" s="177"/>
      <c r="G1" s="177"/>
      <c r="H1" s="177"/>
    </row>
    <row r="3" spans="1:12" ht="15">
      <c r="A3" s="178" t="s">
        <v>151</v>
      </c>
      <c r="B3" s="178"/>
      <c r="C3" s="178"/>
      <c r="D3" s="178"/>
      <c r="E3" s="178"/>
      <c r="F3" s="178"/>
      <c r="G3" s="178"/>
      <c r="H3" s="178"/>
      <c r="I3" s="55"/>
      <c r="J3" s="55"/>
      <c r="K3" s="55"/>
      <c r="L3" s="55"/>
    </row>
    <row r="4" spans="1:12" ht="15" thickBot="1">
      <c r="A4" s="55"/>
      <c r="B4" s="55"/>
      <c r="C4" s="55"/>
      <c r="D4" s="55"/>
      <c r="E4" s="55"/>
      <c r="F4" s="55"/>
      <c r="G4" s="55"/>
      <c r="H4" s="55"/>
      <c r="I4" s="119"/>
      <c r="J4" s="55"/>
      <c r="K4" s="55"/>
      <c r="L4" s="55"/>
    </row>
    <row r="5" spans="1:9" ht="12.75">
      <c r="A5" s="120" t="s">
        <v>41</v>
      </c>
      <c r="B5" s="179" t="s">
        <v>42</v>
      </c>
      <c r="C5" s="180"/>
      <c r="D5" s="181"/>
      <c r="E5" s="182" t="s">
        <v>19</v>
      </c>
      <c r="F5" s="182" t="s">
        <v>20</v>
      </c>
      <c r="G5" s="182" t="s">
        <v>21</v>
      </c>
      <c r="H5" s="155" t="s">
        <v>8</v>
      </c>
      <c r="I5" s="121"/>
    </row>
    <row r="6" spans="1:9" ht="12.75">
      <c r="A6" s="122" t="s">
        <v>43</v>
      </c>
      <c r="B6" s="158" t="s">
        <v>6</v>
      </c>
      <c r="C6" s="158" t="s">
        <v>5</v>
      </c>
      <c r="D6" s="158" t="s">
        <v>8</v>
      </c>
      <c r="E6" s="183"/>
      <c r="F6" s="183"/>
      <c r="G6" s="183"/>
      <c r="H6" s="156"/>
      <c r="I6" s="121"/>
    </row>
    <row r="7" spans="1:9" ht="13.5" thickBot="1">
      <c r="A7" s="123"/>
      <c r="B7" s="157"/>
      <c r="C7" s="157" t="s">
        <v>5</v>
      </c>
      <c r="D7" s="157" t="s">
        <v>8</v>
      </c>
      <c r="E7" s="154"/>
      <c r="F7" s="154"/>
      <c r="G7" s="154"/>
      <c r="H7" s="157"/>
      <c r="I7" s="121"/>
    </row>
    <row r="8" spans="1:9" ht="12.75">
      <c r="A8" s="56" t="s">
        <v>44</v>
      </c>
      <c r="B8" s="73">
        <v>5740</v>
      </c>
      <c r="C8" s="74">
        <v>5950</v>
      </c>
      <c r="D8" s="74">
        <v>11690</v>
      </c>
      <c r="E8" s="75">
        <v>2.8</v>
      </c>
      <c r="F8" s="75">
        <v>15.13</v>
      </c>
      <c r="G8" s="76">
        <v>0.87</v>
      </c>
      <c r="H8" s="77">
        <v>11708.79</v>
      </c>
      <c r="I8" s="121"/>
    </row>
    <row r="9" spans="1:9" ht="12.75">
      <c r="A9" s="57" t="s">
        <v>45</v>
      </c>
      <c r="B9" s="78">
        <v>10228.54</v>
      </c>
      <c r="C9" s="79">
        <v>1695.89</v>
      </c>
      <c r="D9" s="79">
        <v>11924.43</v>
      </c>
      <c r="E9" s="80" t="s">
        <v>30</v>
      </c>
      <c r="F9" s="80" t="s">
        <v>30</v>
      </c>
      <c r="G9" s="81" t="s">
        <v>30</v>
      </c>
      <c r="H9" s="82">
        <v>11924.43</v>
      </c>
      <c r="I9" s="121"/>
    </row>
    <row r="10" spans="1:9" ht="12.75">
      <c r="A10" s="57" t="s">
        <v>46</v>
      </c>
      <c r="B10" s="78">
        <v>14462.5</v>
      </c>
      <c r="C10" s="83">
        <v>887.5</v>
      </c>
      <c r="D10" s="79">
        <v>15350</v>
      </c>
      <c r="E10" s="80">
        <v>1.78</v>
      </c>
      <c r="F10" s="80">
        <v>8.6</v>
      </c>
      <c r="G10" s="81">
        <v>1.95</v>
      </c>
      <c r="H10" s="82">
        <v>15362.32</v>
      </c>
      <c r="I10" s="121"/>
    </row>
    <row r="11" spans="1:9" ht="12.75">
      <c r="A11" s="57" t="s">
        <v>47</v>
      </c>
      <c r="B11" s="78">
        <v>11250</v>
      </c>
      <c r="C11" s="79">
        <v>8733.33</v>
      </c>
      <c r="D11" s="79">
        <v>19983.33</v>
      </c>
      <c r="E11" s="80">
        <v>17.5</v>
      </c>
      <c r="F11" s="80">
        <v>20</v>
      </c>
      <c r="G11" s="81" t="s">
        <v>30</v>
      </c>
      <c r="H11" s="82">
        <v>20020.83</v>
      </c>
      <c r="I11" s="121"/>
    </row>
    <row r="12" spans="1:9" ht="12.75">
      <c r="A12" s="58" t="str">
        <f>UPPER(" Galicia")</f>
        <v> GALICIA</v>
      </c>
      <c r="B12" s="84">
        <v>41681.04</v>
      </c>
      <c r="C12" s="84">
        <v>17266.72</v>
      </c>
      <c r="D12" s="84">
        <v>58947.76</v>
      </c>
      <c r="E12" s="85">
        <v>22.08</v>
      </c>
      <c r="F12" s="85">
        <v>43.73</v>
      </c>
      <c r="G12" s="86">
        <v>2.82</v>
      </c>
      <c r="H12" s="87">
        <v>59016.37</v>
      </c>
      <c r="I12" s="121"/>
    </row>
    <row r="13" spans="1:9" ht="12.75">
      <c r="A13" s="58"/>
      <c r="B13" s="84"/>
      <c r="C13" s="85"/>
      <c r="D13" s="84"/>
      <c r="E13" s="85"/>
      <c r="F13" s="85"/>
      <c r="G13" s="86"/>
      <c r="H13" s="87"/>
      <c r="I13" s="121"/>
    </row>
    <row r="14" spans="1:9" ht="12.75">
      <c r="A14" s="58" t="str">
        <f>UPPER(" P. de Asturias")</f>
        <v> P. DE ASTURIAS</v>
      </c>
      <c r="B14" s="88">
        <v>5800</v>
      </c>
      <c r="C14" s="89">
        <v>2275</v>
      </c>
      <c r="D14" s="84">
        <v>8075</v>
      </c>
      <c r="E14" s="85" t="s">
        <v>30</v>
      </c>
      <c r="F14" s="85" t="s">
        <v>30</v>
      </c>
      <c r="G14" s="86" t="s">
        <v>30</v>
      </c>
      <c r="H14" s="87">
        <v>8075</v>
      </c>
      <c r="I14" s="121"/>
    </row>
    <row r="15" spans="1:9" ht="12.75">
      <c r="A15" s="58"/>
      <c r="B15" s="88"/>
      <c r="C15" s="89"/>
      <c r="D15" s="84"/>
      <c r="E15" s="85"/>
      <c r="F15" s="85"/>
      <c r="G15" s="86"/>
      <c r="H15" s="87"/>
      <c r="I15" s="121"/>
    </row>
    <row r="16" spans="1:9" ht="12.75">
      <c r="A16" s="58" t="str">
        <f>UPPER(" Cantabria")</f>
        <v> CANTABRIA</v>
      </c>
      <c r="B16" s="88">
        <v>4159.55</v>
      </c>
      <c r="C16" s="89">
        <v>2922.06</v>
      </c>
      <c r="D16" s="84">
        <v>7081.61</v>
      </c>
      <c r="E16" s="85" t="s">
        <v>30</v>
      </c>
      <c r="F16" s="85">
        <v>53.57</v>
      </c>
      <c r="G16" s="86" t="s">
        <v>30</v>
      </c>
      <c r="H16" s="87">
        <v>7135.18</v>
      </c>
      <c r="I16" s="121"/>
    </row>
    <row r="17" spans="1:9" ht="12.75">
      <c r="A17" s="58"/>
      <c r="B17" s="88"/>
      <c r="C17" s="89"/>
      <c r="D17" s="84"/>
      <c r="E17" s="85"/>
      <c r="F17" s="85"/>
      <c r="G17" s="86"/>
      <c r="H17" s="87"/>
      <c r="I17" s="121"/>
    </row>
    <row r="18" spans="1:9" ht="12.75">
      <c r="A18" s="57" t="s">
        <v>48</v>
      </c>
      <c r="B18" s="78">
        <v>8302.5</v>
      </c>
      <c r="C18" s="79">
        <v>129.17</v>
      </c>
      <c r="D18" s="79">
        <v>8431.67</v>
      </c>
      <c r="E18" s="80" t="s">
        <v>30</v>
      </c>
      <c r="F18" s="80" t="s">
        <v>30</v>
      </c>
      <c r="G18" s="81" t="s">
        <v>30</v>
      </c>
      <c r="H18" s="82">
        <v>8431.67</v>
      </c>
      <c r="I18" s="121"/>
    </row>
    <row r="19" spans="1:9" ht="12.75">
      <c r="A19" s="57" t="s">
        <v>49</v>
      </c>
      <c r="B19" s="78">
        <v>11734.65</v>
      </c>
      <c r="C19" s="83">
        <v>268.47</v>
      </c>
      <c r="D19" s="79">
        <v>12003.12</v>
      </c>
      <c r="E19" s="80" t="s">
        <v>30</v>
      </c>
      <c r="F19" s="80" t="s">
        <v>30</v>
      </c>
      <c r="G19" s="81" t="s">
        <v>30</v>
      </c>
      <c r="H19" s="82">
        <v>12003.12</v>
      </c>
      <c r="I19" s="121"/>
    </row>
    <row r="20" spans="1:9" ht="12.75">
      <c r="A20" s="57" t="s">
        <v>50</v>
      </c>
      <c r="B20" s="78">
        <v>13525.2</v>
      </c>
      <c r="C20" s="83">
        <v>322.92</v>
      </c>
      <c r="D20" s="79">
        <v>13848.12</v>
      </c>
      <c r="E20" s="80" t="s">
        <v>30</v>
      </c>
      <c r="F20" s="80" t="s">
        <v>30</v>
      </c>
      <c r="G20" s="81" t="s">
        <v>30</v>
      </c>
      <c r="H20" s="82">
        <v>13848.12</v>
      </c>
      <c r="I20" s="121"/>
    </row>
    <row r="21" spans="1:9" ht="12.75">
      <c r="A21" s="58" t="str">
        <f>UPPER(" País Vasco")</f>
        <v> PAÍS VASCO</v>
      </c>
      <c r="B21" s="88">
        <v>33562.35</v>
      </c>
      <c r="C21" s="84">
        <v>720.56</v>
      </c>
      <c r="D21" s="84">
        <v>34282.91</v>
      </c>
      <c r="E21" s="85" t="s">
        <v>30</v>
      </c>
      <c r="F21" s="85" t="s">
        <v>30</v>
      </c>
      <c r="G21" s="86" t="s">
        <v>30</v>
      </c>
      <c r="H21" s="87">
        <v>34282.91</v>
      </c>
      <c r="I21" s="121"/>
    </row>
    <row r="22" spans="1:9" ht="12.75">
      <c r="A22" s="58"/>
      <c r="B22" s="88"/>
      <c r="C22" s="84"/>
      <c r="D22" s="84"/>
      <c r="E22" s="85"/>
      <c r="F22" s="85"/>
      <c r="G22" s="86"/>
      <c r="H22" s="87"/>
      <c r="I22" s="121"/>
    </row>
    <row r="23" spans="1:9" ht="12.75">
      <c r="A23" s="58" t="str">
        <f>UPPER(" Navarra")</f>
        <v> NAVARRA</v>
      </c>
      <c r="B23" s="88">
        <v>35750.63</v>
      </c>
      <c r="C23" s="84">
        <v>951.14</v>
      </c>
      <c r="D23" s="84">
        <v>36701.77</v>
      </c>
      <c r="E23" s="85" t="s">
        <v>30</v>
      </c>
      <c r="F23" s="85" t="s">
        <v>30</v>
      </c>
      <c r="G23" s="86" t="s">
        <v>30</v>
      </c>
      <c r="H23" s="87">
        <v>36701.77</v>
      </c>
      <c r="I23" s="121"/>
    </row>
    <row r="24" spans="1:9" ht="12.75">
      <c r="A24" s="58"/>
      <c r="B24" s="88"/>
      <c r="C24" s="84"/>
      <c r="D24" s="84"/>
      <c r="E24" s="85"/>
      <c r="F24" s="85"/>
      <c r="G24" s="86"/>
      <c r="H24" s="87"/>
      <c r="I24" s="121"/>
    </row>
    <row r="25" spans="1:9" ht="12.75">
      <c r="A25" s="58" t="str">
        <f>UPPER(" La Rioja")</f>
        <v> LA RIOJA</v>
      </c>
      <c r="B25" s="84">
        <v>3809.43</v>
      </c>
      <c r="C25" s="84">
        <v>258.5</v>
      </c>
      <c r="D25" s="84">
        <v>4067.93</v>
      </c>
      <c r="E25" s="85" t="s">
        <v>30</v>
      </c>
      <c r="F25" s="85" t="s">
        <v>30</v>
      </c>
      <c r="G25" s="86" t="s">
        <v>30</v>
      </c>
      <c r="H25" s="87">
        <v>4067.93</v>
      </c>
      <c r="I25" s="121"/>
    </row>
    <row r="26" spans="1:9" ht="12.75">
      <c r="A26" s="58"/>
      <c r="B26" s="84"/>
      <c r="C26" s="84"/>
      <c r="D26" s="85"/>
      <c r="E26" s="85"/>
      <c r="F26" s="85"/>
      <c r="G26" s="86"/>
      <c r="H26" s="87"/>
      <c r="I26" s="121"/>
    </row>
    <row r="27" spans="1:9" ht="12.75">
      <c r="A27" s="57" t="s">
        <v>51</v>
      </c>
      <c r="B27" s="88">
        <v>12913.46</v>
      </c>
      <c r="C27" s="79">
        <v>1023.37</v>
      </c>
      <c r="D27" s="83">
        <v>13936.83</v>
      </c>
      <c r="E27" s="80" t="s">
        <v>30</v>
      </c>
      <c r="F27" s="80" t="s">
        <v>30</v>
      </c>
      <c r="G27" s="81" t="s">
        <v>30</v>
      </c>
      <c r="H27" s="82">
        <v>13936.83</v>
      </c>
      <c r="I27" s="121"/>
    </row>
    <row r="28" spans="1:9" ht="12.75">
      <c r="A28" s="57" t="s">
        <v>52</v>
      </c>
      <c r="B28" s="79">
        <v>2211.93</v>
      </c>
      <c r="C28" s="79">
        <v>454.79</v>
      </c>
      <c r="D28" s="79">
        <v>2666.72</v>
      </c>
      <c r="E28" s="80" t="s">
        <v>30</v>
      </c>
      <c r="F28" s="80" t="s">
        <v>30</v>
      </c>
      <c r="G28" s="81" t="s">
        <v>30</v>
      </c>
      <c r="H28" s="82">
        <v>2666.72</v>
      </c>
      <c r="I28" s="121"/>
    </row>
    <row r="29" spans="1:9" ht="12.75">
      <c r="A29" s="57" t="s">
        <v>53</v>
      </c>
      <c r="B29" s="78">
        <v>36332.16</v>
      </c>
      <c r="C29" s="79" t="s">
        <v>30</v>
      </c>
      <c r="D29" s="83">
        <v>36332.16</v>
      </c>
      <c r="E29" s="80" t="s">
        <v>30</v>
      </c>
      <c r="F29" s="80" t="s">
        <v>30</v>
      </c>
      <c r="G29" s="81" t="s">
        <v>30</v>
      </c>
      <c r="H29" s="82">
        <v>36332.16</v>
      </c>
      <c r="I29" s="121"/>
    </row>
    <row r="30" spans="1:9" ht="12.75">
      <c r="A30" s="58" t="str">
        <f>UPPER(" Aragón")</f>
        <v> ARAGÓN</v>
      </c>
      <c r="B30" s="84">
        <v>51457.55</v>
      </c>
      <c r="C30" s="84">
        <v>1478.16</v>
      </c>
      <c r="D30" s="84">
        <v>52935.71</v>
      </c>
      <c r="E30" s="85" t="s">
        <v>30</v>
      </c>
      <c r="F30" s="85" t="s">
        <v>30</v>
      </c>
      <c r="G30" s="86" t="s">
        <v>30</v>
      </c>
      <c r="H30" s="87">
        <v>52935.71</v>
      </c>
      <c r="I30" s="121"/>
    </row>
    <row r="31" spans="1:9" ht="12.75">
      <c r="A31" s="58"/>
      <c r="B31" s="84"/>
      <c r="C31" s="84"/>
      <c r="D31" s="84"/>
      <c r="E31" s="85"/>
      <c r="F31" s="85"/>
      <c r="G31" s="86"/>
      <c r="H31" s="87"/>
      <c r="I31" s="121"/>
    </row>
    <row r="32" spans="1:9" ht="12.75">
      <c r="A32" s="57" t="s">
        <v>54</v>
      </c>
      <c r="B32" s="78">
        <v>27275.95</v>
      </c>
      <c r="C32" s="79">
        <v>1131.12</v>
      </c>
      <c r="D32" s="79">
        <v>28407.07</v>
      </c>
      <c r="E32" s="80" t="s">
        <v>30</v>
      </c>
      <c r="F32" s="80" t="s">
        <v>30</v>
      </c>
      <c r="G32" s="81" t="s">
        <v>30</v>
      </c>
      <c r="H32" s="82">
        <v>28407.07</v>
      </c>
      <c r="I32" s="121"/>
    </row>
    <row r="33" spans="1:9" ht="12.75">
      <c r="A33" s="57" t="s">
        <v>55</v>
      </c>
      <c r="B33" s="78">
        <v>19433.33</v>
      </c>
      <c r="C33" s="79">
        <v>1433.75</v>
      </c>
      <c r="D33" s="83">
        <v>20867.08</v>
      </c>
      <c r="E33" s="80" t="s">
        <v>30</v>
      </c>
      <c r="F33" s="80" t="s">
        <v>30</v>
      </c>
      <c r="G33" s="81" t="s">
        <v>30</v>
      </c>
      <c r="H33" s="82">
        <v>20867.08</v>
      </c>
      <c r="I33" s="121"/>
    </row>
    <row r="34" spans="1:9" ht="12.75">
      <c r="A34" s="57" t="s">
        <v>56</v>
      </c>
      <c r="B34" s="78">
        <v>40350.14</v>
      </c>
      <c r="C34" s="79">
        <v>286.67</v>
      </c>
      <c r="D34" s="83">
        <v>40636.81</v>
      </c>
      <c r="E34" s="80" t="s">
        <v>30</v>
      </c>
      <c r="F34" s="80" t="s">
        <v>30</v>
      </c>
      <c r="G34" s="81" t="s">
        <v>30</v>
      </c>
      <c r="H34" s="82">
        <v>40636.81</v>
      </c>
      <c r="I34" s="121"/>
    </row>
    <row r="35" spans="1:9" ht="12.75">
      <c r="A35" s="57" t="s">
        <v>57</v>
      </c>
      <c r="B35" s="78">
        <v>44311.05</v>
      </c>
      <c r="C35" s="79">
        <v>298.96</v>
      </c>
      <c r="D35" s="79">
        <v>44610.01</v>
      </c>
      <c r="E35" s="80" t="s">
        <v>30</v>
      </c>
      <c r="F35" s="80" t="s">
        <v>30</v>
      </c>
      <c r="G35" s="81" t="s">
        <v>30</v>
      </c>
      <c r="H35" s="82">
        <v>44610.01</v>
      </c>
      <c r="I35" s="121"/>
    </row>
    <row r="36" spans="1:9" ht="12.75">
      <c r="A36" s="58" t="str">
        <f>UPPER(" Cataluña")</f>
        <v> CATALUÑA</v>
      </c>
      <c r="B36" s="88">
        <v>131370.47</v>
      </c>
      <c r="C36" s="84">
        <v>3150.5</v>
      </c>
      <c r="D36" s="84">
        <v>134520.97</v>
      </c>
      <c r="E36" s="85" t="s">
        <v>30</v>
      </c>
      <c r="F36" s="85" t="s">
        <v>30</v>
      </c>
      <c r="G36" s="86" t="s">
        <v>30</v>
      </c>
      <c r="H36" s="87">
        <v>134520.97</v>
      </c>
      <c r="I36" s="121"/>
    </row>
    <row r="37" spans="1:9" ht="12.75">
      <c r="A37" s="58"/>
      <c r="B37" s="88"/>
      <c r="C37" s="84"/>
      <c r="D37" s="85"/>
      <c r="E37" s="85"/>
      <c r="F37" s="85"/>
      <c r="G37" s="86"/>
      <c r="H37" s="87"/>
      <c r="I37" s="121"/>
    </row>
    <row r="38" spans="1:9" ht="12.75">
      <c r="A38" s="58" t="str">
        <f>UPPER(" Baleares")</f>
        <v> BALEARES</v>
      </c>
      <c r="B38" s="88">
        <v>6232.12</v>
      </c>
      <c r="C38" s="84">
        <v>455.67</v>
      </c>
      <c r="D38" s="89">
        <v>6687.79</v>
      </c>
      <c r="E38" s="85" t="s">
        <v>30</v>
      </c>
      <c r="F38" s="86" t="s">
        <v>30</v>
      </c>
      <c r="G38" s="86" t="s">
        <v>30</v>
      </c>
      <c r="H38" s="87">
        <v>6688.51</v>
      </c>
      <c r="I38" s="121"/>
    </row>
    <row r="39" spans="1:9" ht="12.75">
      <c r="A39" s="58"/>
      <c r="B39" s="88"/>
      <c r="C39" s="84"/>
      <c r="D39" s="89"/>
      <c r="E39" s="85"/>
      <c r="F39" s="89"/>
      <c r="G39" s="90"/>
      <c r="H39" s="87"/>
      <c r="I39" s="121"/>
    </row>
    <row r="40" spans="1:9" ht="12.75">
      <c r="A40" s="57" t="s">
        <v>58</v>
      </c>
      <c r="B40" s="79">
        <v>3262.5</v>
      </c>
      <c r="C40" s="79">
        <v>425</v>
      </c>
      <c r="D40" s="79">
        <v>3687.5</v>
      </c>
      <c r="E40" s="80" t="s">
        <v>30</v>
      </c>
      <c r="F40" s="80" t="s">
        <v>30</v>
      </c>
      <c r="G40" s="81" t="s">
        <v>30</v>
      </c>
      <c r="H40" s="82">
        <v>3687.5</v>
      </c>
      <c r="I40" s="121"/>
    </row>
    <row r="41" spans="1:9" ht="12.75">
      <c r="A41" s="57" t="s">
        <v>59</v>
      </c>
      <c r="B41" s="78">
        <v>37912.5</v>
      </c>
      <c r="C41" s="79">
        <v>700</v>
      </c>
      <c r="D41" s="79">
        <v>38612.5</v>
      </c>
      <c r="E41" s="80" t="s">
        <v>30</v>
      </c>
      <c r="F41" s="80" t="s">
        <v>30</v>
      </c>
      <c r="G41" s="81" t="s">
        <v>30</v>
      </c>
      <c r="H41" s="82">
        <v>38612.5</v>
      </c>
      <c r="I41" s="121"/>
    </row>
    <row r="42" spans="1:9" ht="12.75">
      <c r="A42" s="57" t="s">
        <v>60</v>
      </c>
      <c r="B42" s="79">
        <v>2906.25</v>
      </c>
      <c r="C42" s="79">
        <v>1866.67</v>
      </c>
      <c r="D42" s="79">
        <v>4772.92</v>
      </c>
      <c r="E42" s="86" t="s">
        <v>30</v>
      </c>
      <c r="F42" s="86" t="s">
        <v>30</v>
      </c>
      <c r="G42" s="86" t="s">
        <v>30</v>
      </c>
      <c r="H42" s="82">
        <v>4773</v>
      </c>
      <c r="I42" s="121"/>
    </row>
    <row r="43" spans="1:9" ht="12.75">
      <c r="A43" s="57" t="s">
        <v>61</v>
      </c>
      <c r="B43" s="78">
        <v>9833.96</v>
      </c>
      <c r="C43" s="78">
        <v>137.5</v>
      </c>
      <c r="D43" s="79">
        <v>9971.46</v>
      </c>
      <c r="E43" s="80" t="s">
        <v>30</v>
      </c>
      <c r="F43" s="80" t="s">
        <v>30</v>
      </c>
      <c r="G43" s="81" t="s">
        <v>30</v>
      </c>
      <c r="H43" s="82">
        <v>9971.46</v>
      </c>
      <c r="I43" s="121"/>
    </row>
    <row r="44" spans="1:9" ht="12.75">
      <c r="A44" s="57" t="s">
        <v>62</v>
      </c>
      <c r="B44" s="78">
        <v>787.5</v>
      </c>
      <c r="C44" s="79">
        <v>46.25</v>
      </c>
      <c r="D44" s="79">
        <v>833.75</v>
      </c>
      <c r="E44" s="80" t="s">
        <v>30</v>
      </c>
      <c r="F44" s="80" t="s">
        <v>30</v>
      </c>
      <c r="G44" s="81" t="s">
        <v>30</v>
      </c>
      <c r="H44" s="82">
        <v>833.75</v>
      </c>
      <c r="I44" s="121"/>
    </row>
    <row r="45" spans="1:9" ht="12.75">
      <c r="A45" s="57" t="s">
        <v>63</v>
      </c>
      <c r="B45" s="79">
        <v>13800</v>
      </c>
      <c r="C45" s="79">
        <v>400</v>
      </c>
      <c r="D45" s="79">
        <v>14200</v>
      </c>
      <c r="E45" s="80" t="s">
        <v>30</v>
      </c>
      <c r="F45" s="80" t="s">
        <v>30</v>
      </c>
      <c r="G45" s="81" t="s">
        <v>30</v>
      </c>
      <c r="H45" s="82">
        <v>14200</v>
      </c>
      <c r="I45" s="121"/>
    </row>
    <row r="46" spans="1:9" ht="12.75">
      <c r="A46" s="57" t="s">
        <v>64</v>
      </c>
      <c r="B46" s="79">
        <v>910</v>
      </c>
      <c r="C46" s="79">
        <v>8.33</v>
      </c>
      <c r="D46" s="79">
        <v>918.33</v>
      </c>
      <c r="E46" s="80" t="s">
        <v>30</v>
      </c>
      <c r="F46" s="80" t="s">
        <v>30</v>
      </c>
      <c r="G46" s="81" t="s">
        <v>30</v>
      </c>
      <c r="H46" s="82">
        <v>918.33</v>
      </c>
      <c r="I46" s="121"/>
    </row>
    <row r="47" spans="1:9" ht="12.75">
      <c r="A47" s="57" t="s">
        <v>65</v>
      </c>
      <c r="B47" s="78">
        <v>107118.37</v>
      </c>
      <c r="C47" s="79">
        <v>375</v>
      </c>
      <c r="D47" s="79">
        <v>107493.37</v>
      </c>
      <c r="E47" s="80">
        <v>2</v>
      </c>
      <c r="F47" s="80">
        <v>1.25</v>
      </c>
      <c r="G47" s="81" t="s">
        <v>30</v>
      </c>
      <c r="H47" s="82">
        <v>107496.62</v>
      </c>
      <c r="I47" s="121"/>
    </row>
    <row r="48" spans="1:9" ht="12.75">
      <c r="A48" s="57" t="s">
        <v>66</v>
      </c>
      <c r="B48" s="79" t="s">
        <v>30</v>
      </c>
      <c r="C48" s="79">
        <v>1150</v>
      </c>
      <c r="D48" s="79">
        <v>1150</v>
      </c>
      <c r="E48" s="80" t="s">
        <v>30</v>
      </c>
      <c r="F48" s="80" t="s">
        <v>30</v>
      </c>
      <c r="G48" s="81" t="s">
        <v>30</v>
      </c>
      <c r="H48" s="82">
        <v>1150</v>
      </c>
      <c r="I48" s="121"/>
    </row>
    <row r="49" spans="1:9" ht="12.75">
      <c r="A49" s="58" t="str">
        <f>UPPER(" Castilla y León")</f>
        <v> CASTILLA Y LEÓN</v>
      </c>
      <c r="B49" s="84">
        <v>176531.08</v>
      </c>
      <c r="C49" s="84">
        <v>5108.75</v>
      </c>
      <c r="D49" s="84">
        <v>181639.83</v>
      </c>
      <c r="E49" s="85">
        <v>2.04</v>
      </c>
      <c r="F49" s="85">
        <v>1.29</v>
      </c>
      <c r="G49" s="86" t="s">
        <v>30</v>
      </c>
      <c r="H49" s="87">
        <v>181643.16</v>
      </c>
      <c r="I49" s="121"/>
    </row>
    <row r="50" spans="1:9" ht="12.75">
      <c r="A50" s="58"/>
      <c r="B50" s="84"/>
      <c r="C50" s="84"/>
      <c r="D50" s="84"/>
      <c r="E50" s="85"/>
      <c r="F50" s="85"/>
      <c r="G50" s="86"/>
      <c r="H50" s="87"/>
      <c r="I50" s="121"/>
    </row>
    <row r="51" spans="1:9" ht="12.75">
      <c r="A51" s="58" t="str">
        <f>UPPER(" Madrid")</f>
        <v> MADRID</v>
      </c>
      <c r="B51" s="84">
        <v>39459.8</v>
      </c>
      <c r="C51" s="84" t="s">
        <v>30</v>
      </c>
      <c r="D51" s="84">
        <v>39459.8</v>
      </c>
      <c r="E51" s="85" t="s">
        <v>30</v>
      </c>
      <c r="F51" s="85" t="s">
        <v>30</v>
      </c>
      <c r="G51" s="86" t="s">
        <v>30</v>
      </c>
      <c r="H51" s="87">
        <v>39459.8</v>
      </c>
      <c r="I51" s="121"/>
    </row>
    <row r="52" spans="1:9" ht="12.75">
      <c r="A52" s="58"/>
      <c r="B52" s="84"/>
      <c r="C52" s="84"/>
      <c r="D52" s="84"/>
      <c r="E52" s="85"/>
      <c r="F52" s="85"/>
      <c r="G52" s="86"/>
      <c r="H52" s="87"/>
      <c r="I52" s="121"/>
    </row>
    <row r="53" spans="1:9" ht="12.75">
      <c r="A53" s="57" t="s">
        <v>67</v>
      </c>
      <c r="B53" s="78">
        <v>890.72</v>
      </c>
      <c r="C53" s="79">
        <v>162.5</v>
      </c>
      <c r="D53" s="78">
        <v>1053.22</v>
      </c>
      <c r="E53" s="86" t="s">
        <v>30</v>
      </c>
      <c r="F53" s="80" t="s">
        <v>30</v>
      </c>
      <c r="G53" s="81" t="s">
        <v>30</v>
      </c>
      <c r="H53" s="82">
        <v>1053.55</v>
      </c>
      <c r="I53" s="121"/>
    </row>
    <row r="54" spans="1:9" ht="12.75">
      <c r="A54" s="57" t="s">
        <v>68</v>
      </c>
      <c r="B54" s="79">
        <v>4737.15</v>
      </c>
      <c r="C54" s="79">
        <v>555.9</v>
      </c>
      <c r="D54" s="78">
        <v>5293.05</v>
      </c>
      <c r="E54" s="83">
        <v>0.5</v>
      </c>
      <c r="F54" s="80" t="s">
        <v>30</v>
      </c>
      <c r="G54" s="81" t="s">
        <v>30</v>
      </c>
      <c r="H54" s="82">
        <v>5293.55</v>
      </c>
      <c r="I54" s="121"/>
    </row>
    <row r="55" spans="1:9" ht="12.75">
      <c r="A55" s="57" t="s">
        <v>69</v>
      </c>
      <c r="B55" s="79">
        <v>24286.69</v>
      </c>
      <c r="C55" s="79">
        <v>294.7</v>
      </c>
      <c r="D55" s="83">
        <v>24581.39</v>
      </c>
      <c r="E55" s="80" t="s">
        <v>30</v>
      </c>
      <c r="F55" s="80" t="s">
        <v>30</v>
      </c>
      <c r="G55" s="81" t="s">
        <v>30</v>
      </c>
      <c r="H55" s="82">
        <v>24581.39</v>
      </c>
      <c r="I55" s="121"/>
    </row>
    <row r="56" spans="1:9" ht="12.75">
      <c r="A56" s="57" t="s">
        <v>70</v>
      </c>
      <c r="B56" s="78">
        <v>116671.88</v>
      </c>
      <c r="C56" s="79">
        <v>50.38</v>
      </c>
      <c r="D56" s="78">
        <v>116722.26</v>
      </c>
      <c r="E56" s="80" t="s">
        <v>30</v>
      </c>
      <c r="F56" s="80" t="s">
        <v>30</v>
      </c>
      <c r="G56" s="81" t="s">
        <v>30</v>
      </c>
      <c r="H56" s="82">
        <v>116722.26</v>
      </c>
      <c r="I56" s="121"/>
    </row>
    <row r="57" spans="1:9" ht="12.75">
      <c r="A57" s="57" t="s">
        <v>71</v>
      </c>
      <c r="B57" s="79">
        <v>101323.6</v>
      </c>
      <c r="C57" s="79">
        <v>247.74</v>
      </c>
      <c r="D57" s="79">
        <v>101571.34</v>
      </c>
      <c r="E57" s="80">
        <v>0.93</v>
      </c>
      <c r="F57" s="80">
        <v>1.65</v>
      </c>
      <c r="G57" s="86" t="s">
        <v>30</v>
      </c>
      <c r="H57" s="82">
        <v>101574.28</v>
      </c>
      <c r="I57" s="121"/>
    </row>
    <row r="58" spans="1:9" ht="12.75">
      <c r="A58" s="58" t="str">
        <f>UPPER(" Castilla-La Mancha")</f>
        <v> CASTILLA-LA MANCHA</v>
      </c>
      <c r="B58" s="84">
        <v>247910.04</v>
      </c>
      <c r="C58" s="84">
        <v>1311.22</v>
      </c>
      <c r="D58" s="84">
        <v>249221.26</v>
      </c>
      <c r="E58" s="85">
        <v>1.76</v>
      </c>
      <c r="F58" s="85">
        <v>1.65</v>
      </c>
      <c r="G58" s="86" t="s">
        <v>30</v>
      </c>
      <c r="H58" s="87">
        <v>249225.03</v>
      </c>
      <c r="I58" s="121"/>
    </row>
    <row r="59" spans="1:9" ht="12.75">
      <c r="A59" s="58"/>
      <c r="B59" s="84"/>
      <c r="C59" s="84"/>
      <c r="D59" s="85"/>
      <c r="E59" s="85"/>
      <c r="F59" s="85"/>
      <c r="G59" s="86"/>
      <c r="H59" s="87"/>
      <c r="I59" s="121"/>
    </row>
    <row r="60" spans="1:9" ht="12.75">
      <c r="A60" s="57" t="s">
        <v>72</v>
      </c>
      <c r="B60" s="78">
        <v>6856.38</v>
      </c>
      <c r="C60" s="79">
        <v>130</v>
      </c>
      <c r="D60" s="83">
        <v>6986.38</v>
      </c>
      <c r="E60" s="80" t="s">
        <v>30</v>
      </c>
      <c r="F60" s="80" t="s">
        <v>30</v>
      </c>
      <c r="G60" s="81" t="s">
        <v>30</v>
      </c>
      <c r="H60" s="82">
        <v>6986.38</v>
      </c>
      <c r="I60" s="121"/>
    </row>
    <row r="61" spans="1:9" ht="12.75">
      <c r="A61" s="57" t="s">
        <v>73</v>
      </c>
      <c r="B61" s="78">
        <v>14006.56</v>
      </c>
      <c r="C61" s="79">
        <v>71.77</v>
      </c>
      <c r="D61" s="83">
        <v>14078.33</v>
      </c>
      <c r="E61" s="80" t="s">
        <v>30</v>
      </c>
      <c r="F61" s="80" t="s">
        <v>30</v>
      </c>
      <c r="G61" s="81" t="s">
        <v>30</v>
      </c>
      <c r="H61" s="82">
        <v>14078.33</v>
      </c>
      <c r="I61" s="121"/>
    </row>
    <row r="62" spans="1:9" ht="12.75">
      <c r="A62" s="57" t="s">
        <v>74</v>
      </c>
      <c r="B62" s="79">
        <v>68218.65</v>
      </c>
      <c r="C62" s="79">
        <v>410.82</v>
      </c>
      <c r="D62" s="79">
        <v>68629.47</v>
      </c>
      <c r="E62" s="80" t="s">
        <v>30</v>
      </c>
      <c r="F62" s="80" t="s">
        <v>30</v>
      </c>
      <c r="G62" s="81" t="s">
        <v>30</v>
      </c>
      <c r="H62" s="82">
        <v>68629.47</v>
      </c>
      <c r="I62" s="121"/>
    </row>
    <row r="63" spans="1:9" ht="12.75">
      <c r="A63" s="58" t="str">
        <f>UPPER(" C. Valenciana")</f>
        <v> C. VALENCIANA</v>
      </c>
      <c r="B63" s="84">
        <v>89081.59</v>
      </c>
      <c r="C63" s="84">
        <v>612.59</v>
      </c>
      <c r="D63" s="84">
        <v>89694.18</v>
      </c>
      <c r="E63" s="85" t="s">
        <v>30</v>
      </c>
      <c r="F63" s="85" t="s">
        <v>30</v>
      </c>
      <c r="G63" s="86" t="s">
        <v>30</v>
      </c>
      <c r="H63" s="87">
        <v>89694.18</v>
      </c>
      <c r="I63" s="121"/>
    </row>
    <row r="64" spans="1:9" ht="12.75">
      <c r="A64" s="58"/>
      <c r="B64" s="84"/>
      <c r="C64" s="84"/>
      <c r="D64" s="84"/>
      <c r="E64" s="85"/>
      <c r="F64" s="85"/>
      <c r="G64" s="86"/>
      <c r="H64" s="87"/>
      <c r="I64" s="121"/>
    </row>
    <row r="65" spans="1:9" ht="12.75">
      <c r="A65" s="58" t="str">
        <f>UPPER(" R. de Murcia")</f>
        <v> R. DE MURCIA</v>
      </c>
      <c r="B65" s="88">
        <v>8208.54</v>
      </c>
      <c r="C65" s="84">
        <v>298.5</v>
      </c>
      <c r="D65" s="84">
        <v>8507.04</v>
      </c>
      <c r="E65" s="85">
        <v>16.7</v>
      </c>
      <c r="F65" s="85">
        <v>2.24</v>
      </c>
      <c r="G65" s="86" t="s">
        <v>30</v>
      </c>
      <c r="H65" s="87">
        <v>8526.41</v>
      </c>
      <c r="I65" s="121"/>
    </row>
    <row r="66" spans="1:9" ht="12.75">
      <c r="A66" s="58"/>
      <c r="B66" s="88"/>
      <c r="C66" s="84"/>
      <c r="D66" s="84"/>
      <c r="E66" s="85"/>
      <c r="F66" s="85"/>
      <c r="G66" s="86"/>
      <c r="H66" s="87"/>
      <c r="I66" s="121"/>
    </row>
    <row r="67" spans="1:9" ht="12.75">
      <c r="A67" s="57" t="s">
        <v>75</v>
      </c>
      <c r="B67" s="79">
        <v>25500</v>
      </c>
      <c r="C67" s="79">
        <v>833.33</v>
      </c>
      <c r="D67" s="79">
        <v>26333.33</v>
      </c>
      <c r="E67" s="80">
        <v>4.17</v>
      </c>
      <c r="F67" s="80">
        <v>4</v>
      </c>
      <c r="G67" s="86" t="s">
        <v>30</v>
      </c>
      <c r="H67" s="82">
        <v>26341.79</v>
      </c>
      <c r="I67" s="121"/>
    </row>
    <row r="68" spans="1:9" ht="12.75">
      <c r="A68" s="57" t="s">
        <v>76</v>
      </c>
      <c r="B68" s="79">
        <v>1337.92</v>
      </c>
      <c r="C68" s="79">
        <v>1093.75</v>
      </c>
      <c r="D68" s="79">
        <v>2431.67</v>
      </c>
      <c r="E68" s="80">
        <v>4.17</v>
      </c>
      <c r="F68" s="80">
        <v>8</v>
      </c>
      <c r="G68" s="86" t="s">
        <v>30</v>
      </c>
      <c r="H68" s="82">
        <v>2444.27</v>
      </c>
      <c r="I68" s="121"/>
    </row>
    <row r="69" spans="1:9" ht="12.75">
      <c r="A69" s="58" t="str">
        <f>UPPER(" Extremadura")</f>
        <v> EXTREMADURA</v>
      </c>
      <c r="B69" s="84">
        <v>26837.92</v>
      </c>
      <c r="C69" s="84">
        <v>1927.08</v>
      </c>
      <c r="D69" s="84">
        <v>28765</v>
      </c>
      <c r="E69" s="85">
        <v>8.34</v>
      </c>
      <c r="F69" s="85">
        <v>12</v>
      </c>
      <c r="G69" s="86">
        <v>0.73</v>
      </c>
      <c r="H69" s="91">
        <v>28786.06</v>
      </c>
      <c r="I69" s="121"/>
    </row>
    <row r="70" spans="1:9" ht="12.75">
      <c r="A70" s="58"/>
      <c r="B70" s="84"/>
      <c r="C70" s="84"/>
      <c r="D70" s="84"/>
      <c r="E70" s="85"/>
      <c r="F70" s="85"/>
      <c r="G70" s="86"/>
      <c r="H70" s="91"/>
      <c r="I70" s="121"/>
    </row>
    <row r="71" spans="1:9" ht="12.75">
      <c r="A71" s="57" t="s">
        <v>77</v>
      </c>
      <c r="B71" s="79">
        <v>1670.5</v>
      </c>
      <c r="C71" s="79">
        <v>90</v>
      </c>
      <c r="D71" s="79">
        <v>1760.5</v>
      </c>
      <c r="E71" s="80" t="s">
        <v>30</v>
      </c>
      <c r="F71" s="80" t="s">
        <v>30</v>
      </c>
      <c r="G71" s="81" t="s">
        <v>30</v>
      </c>
      <c r="H71" s="82">
        <v>1760.5</v>
      </c>
      <c r="I71" s="121"/>
    </row>
    <row r="72" spans="1:9" ht="12.75">
      <c r="A72" s="57" t="s">
        <v>78</v>
      </c>
      <c r="B72" s="79">
        <v>10288.13</v>
      </c>
      <c r="C72" s="79">
        <v>628.8</v>
      </c>
      <c r="D72" s="79">
        <v>10916.93</v>
      </c>
      <c r="E72" s="80">
        <v>61.08</v>
      </c>
      <c r="F72" s="80">
        <v>4.84</v>
      </c>
      <c r="G72" s="92">
        <v>0.5</v>
      </c>
      <c r="H72" s="82">
        <v>10983.34</v>
      </c>
      <c r="I72" s="121"/>
    </row>
    <row r="73" spans="1:9" ht="12.75">
      <c r="A73" s="57" t="s">
        <v>79</v>
      </c>
      <c r="B73" s="79">
        <v>12768.84</v>
      </c>
      <c r="C73" s="79">
        <v>125.34</v>
      </c>
      <c r="D73" s="79">
        <v>12894.18</v>
      </c>
      <c r="E73" s="80" t="s">
        <v>30</v>
      </c>
      <c r="F73" s="80" t="s">
        <v>30</v>
      </c>
      <c r="G73" s="81" t="s">
        <v>30</v>
      </c>
      <c r="H73" s="82">
        <v>12894.18</v>
      </c>
      <c r="I73" s="121"/>
    </row>
    <row r="74" spans="1:9" ht="12.75">
      <c r="A74" s="57" t="s">
        <v>80</v>
      </c>
      <c r="B74" s="78">
        <v>18501.75</v>
      </c>
      <c r="C74" s="79">
        <v>1275.67</v>
      </c>
      <c r="D74" s="79">
        <v>19777.42</v>
      </c>
      <c r="E74" s="80" t="s">
        <v>30</v>
      </c>
      <c r="F74" s="80">
        <v>3.75</v>
      </c>
      <c r="G74" s="86" t="s">
        <v>30</v>
      </c>
      <c r="H74" s="82">
        <v>19781.55</v>
      </c>
      <c r="I74" s="121"/>
    </row>
    <row r="75" spans="1:9" ht="12.75">
      <c r="A75" s="57" t="s">
        <v>81</v>
      </c>
      <c r="B75" s="79">
        <v>3022.39</v>
      </c>
      <c r="C75" s="79" t="s">
        <v>30</v>
      </c>
      <c r="D75" s="79">
        <v>3022.39</v>
      </c>
      <c r="E75" s="80" t="s">
        <v>30</v>
      </c>
      <c r="F75" s="80" t="s">
        <v>30</v>
      </c>
      <c r="G75" s="81" t="s">
        <v>30</v>
      </c>
      <c r="H75" s="82">
        <v>3022.39</v>
      </c>
      <c r="I75" s="121"/>
    </row>
    <row r="76" spans="1:9" ht="12.75">
      <c r="A76" s="57" t="s">
        <v>82</v>
      </c>
      <c r="B76" s="79">
        <v>2708.42</v>
      </c>
      <c r="C76" s="79">
        <v>63.36</v>
      </c>
      <c r="D76" s="79">
        <v>2771.78</v>
      </c>
      <c r="E76" s="80">
        <v>9.04</v>
      </c>
      <c r="F76" s="86" t="s">
        <v>30</v>
      </c>
      <c r="G76" s="86" t="s">
        <v>30</v>
      </c>
      <c r="H76" s="82">
        <v>2780.96</v>
      </c>
      <c r="I76" s="121"/>
    </row>
    <row r="77" spans="1:9" ht="12.75">
      <c r="A77" s="57" t="s">
        <v>83</v>
      </c>
      <c r="B77" s="79">
        <v>13107.5</v>
      </c>
      <c r="C77" s="79" t="s">
        <v>30</v>
      </c>
      <c r="D77" s="79">
        <v>13107.5</v>
      </c>
      <c r="E77" s="80" t="s">
        <v>30</v>
      </c>
      <c r="F77" s="80" t="s">
        <v>30</v>
      </c>
      <c r="G77" s="81" t="s">
        <v>30</v>
      </c>
      <c r="H77" s="82">
        <v>13107.5</v>
      </c>
      <c r="I77" s="121"/>
    </row>
    <row r="78" spans="1:9" ht="12.75">
      <c r="A78" s="57" t="s">
        <v>84</v>
      </c>
      <c r="B78" s="79">
        <v>48032.27</v>
      </c>
      <c r="C78" s="79">
        <v>1312.5</v>
      </c>
      <c r="D78" s="79">
        <v>49344.77</v>
      </c>
      <c r="E78" s="80" t="s">
        <v>30</v>
      </c>
      <c r="F78" s="80" t="s">
        <v>30</v>
      </c>
      <c r="G78" s="81" t="s">
        <v>30</v>
      </c>
      <c r="H78" s="82">
        <v>49344.77</v>
      </c>
      <c r="I78" s="121"/>
    </row>
    <row r="79" spans="1:9" ht="12.75">
      <c r="A79" s="58" t="str">
        <f>UPPER(" Andalucía")</f>
        <v> ANDALUCÍA</v>
      </c>
      <c r="B79" s="84">
        <v>110099.8</v>
      </c>
      <c r="C79" s="84">
        <v>3495.67</v>
      </c>
      <c r="D79" s="84">
        <v>113595.47</v>
      </c>
      <c r="E79" s="85">
        <v>70.12</v>
      </c>
      <c r="F79" s="85">
        <v>8.73</v>
      </c>
      <c r="G79" s="86">
        <v>0.89</v>
      </c>
      <c r="H79" s="87">
        <v>113675.19</v>
      </c>
      <c r="I79" s="121"/>
    </row>
    <row r="80" spans="1:9" ht="12.75">
      <c r="A80" s="58"/>
      <c r="B80" s="84"/>
      <c r="C80" s="85"/>
      <c r="D80" s="84"/>
      <c r="E80" s="85"/>
      <c r="F80" s="85"/>
      <c r="G80" s="86"/>
      <c r="H80" s="87"/>
      <c r="I80" s="121"/>
    </row>
    <row r="81" spans="1:9" ht="12.75">
      <c r="A81" s="57" t="s">
        <v>85</v>
      </c>
      <c r="B81" s="78">
        <v>19601.64</v>
      </c>
      <c r="C81" s="83">
        <v>142.25</v>
      </c>
      <c r="D81" s="79">
        <v>19743.89</v>
      </c>
      <c r="E81" s="80" t="s">
        <v>30</v>
      </c>
      <c r="F81" s="80" t="s">
        <v>30</v>
      </c>
      <c r="G81" s="81" t="s">
        <v>30</v>
      </c>
      <c r="H81" s="82">
        <v>19743.89</v>
      </c>
      <c r="I81" s="121"/>
    </row>
    <row r="82" spans="1:9" ht="12.75">
      <c r="A82" s="57" t="s">
        <v>86</v>
      </c>
      <c r="B82" s="78">
        <v>20766.67</v>
      </c>
      <c r="C82" s="83">
        <v>500</v>
      </c>
      <c r="D82" s="79">
        <v>21266.67</v>
      </c>
      <c r="E82" s="80" t="s">
        <v>30</v>
      </c>
      <c r="F82" s="80" t="s">
        <v>30</v>
      </c>
      <c r="G82" s="81" t="s">
        <v>30</v>
      </c>
      <c r="H82" s="82">
        <v>21266.67</v>
      </c>
      <c r="I82" s="121"/>
    </row>
    <row r="83" spans="1:9" ht="12.75">
      <c r="A83" s="58" t="str">
        <f>UPPER(" Canarias")</f>
        <v> CANARIAS</v>
      </c>
      <c r="B83" s="88">
        <v>40368.31</v>
      </c>
      <c r="C83" s="89">
        <v>642.25</v>
      </c>
      <c r="D83" s="84">
        <v>41010.56</v>
      </c>
      <c r="E83" s="85" t="s">
        <v>30</v>
      </c>
      <c r="F83" s="85" t="s">
        <v>30</v>
      </c>
      <c r="G83" s="86" t="s">
        <v>30</v>
      </c>
      <c r="H83" s="87">
        <v>41010.56</v>
      </c>
      <c r="I83" s="121"/>
    </row>
    <row r="84" spans="1:9" ht="12.75">
      <c r="A84" s="58"/>
      <c r="B84" s="88"/>
      <c r="C84" s="89"/>
      <c r="D84" s="84"/>
      <c r="E84" s="85"/>
      <c r="F84" s="85"/>
      <c r="G84" s="86"/>
      <c r="H84" s="93"/>
      <c r="I84" s="121"/>
    </row>
    <row r="85" spans="1:9" ht="13.5" thickBot="1">
      <c r="A85" s="59" t="s">
        <v>87</v>
      </c>
      <c r="B85" s="94">
        <v>1052320.22</v>
      </c>
      <c r="C85" s="94">
        <v>42874.37</v>
      </c>
      <c r="D85" s="94">
        <v>1095194.59</v>
      </c>
      <c r="E85" s="95">
        <v>121.04</v>
      </c>
      <c r="F85" s="95">
        <v>123.68</v>
      </c>
      <c r="G85" s="96">
        <v>5.49</v>
      </c>
      <c r="H85" s="97">
        <v>1095444.74</v>
      </c>
      <c r="I85" s="121"/>
    </row>
    <row r="86" spans="8:9" ht="12.75">
      <c r="H86" s="124"/>
      <c r="I86" s="121"/>
    </row>
  </sheetData>
  <mergeCells count="10">
    <mergeCell ref="A3:H3"/>
    <mergeCell ref="A1:H1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11"/>
  <dimension ref="A1:J24"/>
  <sheetViews>
    <sheetView showGridLines="0" zoomScale="75" zoomScaleNormal="75" workbookViewId="0" topLeftCell="A1">
      <selection activeCell="D15" sqref="D15"/>
    </sheetView>
  </sheetViews>
  <sheetFormatPr defaultColWidth="11.421875" defaultRowHeight="12.75"/>
  <cols>
    <col min="1" max="1" width="32.00390625" style="39" customWidth="1"/>
    <col min="2" max="2" width="11.421875" style="39" customWidth="1"/>
    <col min="3" max="3" width="10.7109375" style="39" customWidth="1"/>
    <col min="4" max="4" width="11.28125" style="39" customWidth="1"/>
    <col min="5" max="5" width="11.421875" style="39" customWidth="1"/>
    <col min="6" max="6" width="9.28125" style="39" customWidth="1"/>
    <col min="7" max="7" width="11.28125" style="39" customWidth="1"/>
    <col min="8" max="8" width="11.421875" style="39" customWidth="1"/>
    <col min="9" max="9" width="9.57421875" style="39" customWidth="1"/>
    <col min="10" max="10" width="11.28125" style="39" customWidth="1"/>
    <col min="11" max="16384" width="11.421875" style="39" customWidth="1"/>
  </cols>
  <sheetData>
    <row r="1" spans="1:10" s="38" customFormat="1" ht="18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3" spans="1:10" s="54" customFormat="1" ht="15">
      <c r="A3" s="193" t="s">
        <v>111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s="54" customFormat="1" ht="15">
      <c r="A4" s="193" t="s">
        <v>98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5">
      <c r="A5" s="194" t="s">
        <v>152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2.75" customHeight="1" thickBo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101"/>
      <c r="B7" s="102"/>
      <c r="C7" s="103"/>
      <c r="D7" s="101"/>
      <c r="E7" s="184" t="s">
        <v>88</v>
      </c>
      <c r="F7" s="185"/>
      <c r="G7" s="186"/>
      <c r="H7" s="184" t="s">
        <v>89</v>
      </c>
      <c r="I7" s="185"/>
      <c r="J7" s="185"/>
    </row>
    <row r="8" spans="1:10" ht="13.5" thickBot="1">
      <c r="A8" s="67" t="s">
        <v>90</v>
      </c>
      <c r="B8" s="187" t="s">
        <v>8</v>
      </c>
      <c r="C8" s="188"/>
      <c r="D8" s="189"/>
      <c r="E8" s="187" t="s">
        <v>91</v>
      </c>
      <c r="F8" s="190"/>
      <c r="G8" s="191"/>
      <c r="H8" s="187" t="s">
        <v>92</v>
      </c>
      <c r="I8" s="190"/>
      <c r="J8" s="190"/>
    </row>
    <row r="9" spans="1:10" s="60" customFormat="1" ht="12.75">
      <c r="A9" s="41" t="s">
        <v>102</v>
      </c>
      <c r="B9" s="134"/>
      <c r="C9" s="136"/>
      <c r="D9" s="142">
        <v>923.92</v>
      </c>
      <c r="E9" s="143"/>
      <c r="F9" s="144"/>
      <c r="G9" s="144">
        <v>50.63</v>
      </c>
      <c r="H9" s="143"/>
      <c r="I9" s="144"/>
      <c r="J9" s="144">
        <v>873.28</v>
      </c>
    </row>
    <row r="10" spans="1:10" ht="12.75">
      <c r="A10" s="42"/>
      <c r="B10" s="133"/>
      <c r="C10" s="136"/>
      <c r="D10" s="142"/>
      <c r="E10" s="145"/>
      <c r="F10" s="142"/>
      <c r="G10" s="142"/>
      <c r="H10" s="145"/>
      <c r="I10" s="142"/>
      <c r="J10" s="142"/>
    </row>
    <row r="11" spans="1:10" s="60" customFormat="1" ht="12.75">
      <c r="A11" s="64" t="s">
        <v>103</v>
      </c>
      <c r="B11" s="134"/>
      <c r="C11" s="136"/>
      <c r="D11" s="142">
        <v>22.2</v>
      </c>
      <c r="E11" s="145"/>
      <c r="F11" s="142"/>
      <c r="G11" s="142">
        <v>1.8</v>
      </c>
      <c r="H11" s="145"/>
      <c r="I11" s="142"/>
      <c r="J11" s="142">
        <v>20.4</v>
      </c>
    </row>
    <row r="12" spans="1:10" ht="12.75">
      <c r="A12" s="65" t="s">
        <v>93</v>
      </c>
      <c r="B12" s="133"/>
      <c r="C12" s="136"/>
      <c r="D12" s="136">
        <v>22.1</v>
      </c>
      <c r="E12" s="138"/>
      <c r="F12" s="136"/>
      <c r="G12" s="136">
        <v>1.8</v>
      </c>
      <c r="H12" s="138"/>
      <c r="I12" s="136"/>
      <c r="J12" s="136">
        <v>20.3</v>
      </c>
    </row>
    <row r="13" spans="1:10" ht="12.75">
      <c r="A13" s="42"/>
      <c r="B13" s="133"/>
      <c r="C13" s="136"/>
      <c r="D13" s="136"/>
      <c r="E13" s="138"/>
      <c r="F13" s="136"/>
      <c r="G13" s="136"/>
      <c r="H13" s="138"/>
      <c r="I13" s="136"/>
      <c r="J13" s="136"/>
    </row>
    <row r="14" spans="1:10" s="60" customFormat="1" ht="12.75">
      <c r="A14" s="64" t="s">
        <v>104</v>
      </c>
      <c r="B14" s="134"/>
      <c r="C14" s="136"/>
      <c r="D14" s="142">
        <v>133</v>
      </c>
      <c r="E14" s="145"/>
      <c r="F14" s="142"/>
      <c r="G14" s="142">
        <v>7.5</v>
      </c>
      <c r="H14" s="145"/>
      <c r="I14" s="142"/>
      <c r="J14" s="142">
        <v>125.6</v>
      </c>
    </row>
    <row r="15" spans="1:10" ht="12.75">
      <c r="A15" s="65" t="s">
        <v>94</v>
      </c>
      <c r="B15" s="133"/>
      <c r="C15" s="136"/>
      <c r="D15" s="136">
        <v>128.6</v>
      </c>
      <c r="E15" s="138"/>
      <c r="F15" s="136"/>
      <c r="G15" s="136">
        <v>5.9</v>
      </c>
      <c r="H15" s="138"/>
      <c r="I15" s="136"/>
      <c r="J15" s="136">
        <v>122.7</v>
      </c>
    </row>
    <row r="16" spans="1:10" ht="12.75">
      <c r="A16" s="42"/>
      <c r="B16" s="133"/>
      <c r="C16" s="136"/>
      <c r="D16" s="136"/>
      <c r="E16" s="138"/>
      <c r="F16" s="136"/>
      <c r="G16" s="136"/>
      <c r="H16" s="138"/>
      <c r="I16" s="136"/>
      <c r="J16" s="136"/>
    </row>
    <row r="17" spans="1:10" s="60" customFormat="1" ht="12.75">
      <c r="A17" s="64" t="s">
        <v>105</v>
      </c>
      <c r="B17" s="134"/>
      <c r="C17" s="136"/>
      <c r="D17" s="146" t="s">
        <v>30</v>
      </c>
      <c r="E17" s="145"/>
      <c r="F17" s="142"/>
      <c r="G17" s="146" t="s">
        <v>30</v>
      </c>
      <c r="H17" s="145"/>
      <c r="I17" s="142"/>
      <c r="J17" s="146" t="s">
        <v>30</v>
      </c>
    </row>
    <row r="18" spans="1:10" ht="12.75">
      <c r="A18" s="42"/>
      <c r="B18" s="133"/>
      <c r="C18" s="136"/>
      <c r="D18" s="142"/>
      <c r="E18" s="145"/>
      <c r="F18" s="142"/>
      <c r="G18" s="142"/>
      <c r="H18" s="145"/>
      <c r="I18" s="142"/>
      <c r="J18" s="142"/>
    </row>
    <row r="19" spans="1:10" s="60" customFormat="1" ht="12.75">
      <c r="A19" s="64" t="s">
        <v>106</v>
      </c>
      <c r="B19" s="134"/>
      <c r="C19" s="136"/>
      <c r="D19" s="142">
        <v>813.1</v>
      </c>
      <c r="E19" s="145"/>
      <c r="F19" s="142"/>
      <c r="G19" s="142">
        <v>45</v>
      </c>
      <c r="H19" s="145"/>
      <c r="I19" s="142"/>
      <c r="J19" s="142">
        <v>768.1</v>
      </c>
    </row>
    <row r="20" spans="1:10" ht="12.75">
      <c r="A20" s="65" t="s">
        <v>95</v>
      </c>
      <c r="B20" s="133"/>
      <c r="C20" s="136"/>
      <c r="D20" s="136">
        <v>45</v>
      </c>
      <c r="E20" s="138"/>
      <c r="F20" s="136"/>
      <c r="G20" s="136">
        <v>45</v>
      </c>
      <c r="H20" s="138"/>
      <c r="I20" s="136"/>
      <c r="J20" s="140" t="s">
        <v>30</v>
      </c>
    </row>
    <row r="21" spans="1:10" ht="12.75">
      <c r="A21" s="65" t="s">
        <v>96</v>
      </c>
      <c r="B21" s="133"/>
      <c r="C21" s="136"/>
      <c r="D21" s="136">
        <v>6.8</v>
      </c>
      <c r="E21" s="138"/>
      <c r="F21" s="136"/>
      <c r="G21" s="140" t="s">
        <v>30</v>
      </c>
      <c r="H21" s="138"/>
      <c r="I21" s="136"/>
      <c r="J21" s="136">
        <v>6.8</v>
      </c>
    </row>
    <row r="22" spans="1:10" ht="13.5" thickBot="1">
      <c r="A22" s="66" t="s">
        <v>97</v>
      </c>
      <c r="B22" s="135"/>
      <c r="C22" s="137"/>
      <c r="D22" s="137">
        <v>761.3</v>
      </c>
      <c r="E22" s="139"/>
      <c r="F22" s="137"/>
      <c r="G22" s="141" t="s">
        <v>30</v>
      </c>
      <c r="H22" s="139"/>
      <c r="I22" s="137"/>
      <c r="J22" s="137">
        <v>761.3</v>
      </c>
    </row>
    <row r="23" spans="1:7" ht="12.75">
      <c r="A23" s="40"/>
      <c r="B23" s="40"/>
      <c r="C23" s="40"/>
      <c r="D23" s="40"/>
      <c r="E23" s="40"/>
      <c r="F23" s="40"/>
      <c r="G23" s="40"/>
    </row>
    <row r="24" spans="1:7" ht="12.75">
      <c r="A24" s="40"/>
      <c r="B24" s="40"/>
      <c r="C24" s="40"/>
      <c r="D24" s="40"/>
      <c r="E24" s="40"/>
      <c r="F24" s="40"/>
      <c r="G24" s="40"/>
    </row>
  </sheetData>
  <mergeCells count="9">
    <mergeCell ref="A1:J1"/>
    <mergeCell ref="A3:J3"/>
    <mergeCell ref="A4:J4"/>
    <mergeCell ref="A5:J5"/>
    <mergeCell ref="E7:G7"/>
    <mergeCell ref="H7:J7"/>
    <mergeCell ref="B8:D8"/>
    <mergeCell ref="E8:G8"/>
    <mergeCell ref="H8:J8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2"/>
  <dimension ref="A1:L50"/>
  <sheetViews>
    <sheetView showGridLines="0" zoomScale="75" zoomScaleNormal="75" workbookViewId="0" topLeftCell="A1">
      <selection activeCell="G12" sqref="G12"/>
    </sheetView>
  </sheetViews>
  <sheetFormatPr defaultColWidth="11.421875" defaultRowHeight="12.75"/>
  <cols>
    <col min="1" max="1" width="34.140625" style="39" customWidth="1"/>
    <col min="2" max="6" width="11.421875" style="39" customWidth="1"/>
    <col min="7" max="8" width="11.421875" style="46" customWidth="1"/>
    <col min="9" max="16384" width="11.421875" style="39" customWidth="1"/>
  </cols>
  <sheetData>
    <row r="1" spans="1:8" s="38" customFormat="1" ht="18">
      <c r="A1" s="192" t="s">
        <v>0</v>
      </c>
      <c r="B1" s="192"/>
      <c r="C1" s="192"/>
      <c r="D1" s="192"/>
      <c r="E1" s="192"/>
      <c r="F1" s="37"/>
      <c r="G1" s="68"/>
      <c r="H1" s="68"/>
    </row>
    <row r="3" spans="1:5" ht="15">
      <c r="A3" s="194" t="s">
        <v>113</v>
      </c>
      <c r="B3" s="194"/>
      <c r="C3" s="194"/>
      <c r="D3" s="194"/>
      <c r="E3" s="194"/>
    </row>
    <row r="4" spans="1:5" ht="13.5" thickBot="1">
      <c r="A4" s="40"/>
      <c r="B4" s="40"/>
      <c r="C4" s="40"/>
      <c r="D4" s="40"/>
      <c r="E4" s="40"/>
    </row>
    <row r="5" spans="1:6" ht="12.75">
      <c r="A5" s="101"/>
      <c r="B5" s="197" t="s">
        <v>26</v>
      </c>
      <c r="C5" s="198"/>
      <c r="D5" s="201" t="s">
        <v>27</v>
      </c>
      <c r="E5" s="197"/>
      <c r="F5" s="40"/>
    </row>
    <row r="6" spans="1:6" ht="12.75">
      <c r="A6" s="195" t="s">
        <v>112</v>
      </c>
      <c r="B6" s="199"/>
      <c r="C6" s="200"/>
      <c r="D6" s="202"/>
      <c r="E6" s="199"/>
      <c r="F6" s="40"/>
    </row>
    <row r="7" spans="1:6" ht="13.5" thickBot="1">
      <c r="A7" s="196"/>
      <c r="B7" s="153">
        <v>2004</v>
      </c>
      <c r="C7" s="104">
        <v>2005</v>
      </c>
      <c r="D7" s="104">
        <v>2004</v>
      </c>
      <c r="E7" s="105">
        <v>2005</v>
      </c>
      <c r="F7" s="40"/>
    </row>
    <row r="8" spans="1:6" ht="12.75">
      <c r="A8" s="41" t="s">
        <v>28</v>
      </c>
      <c r="B8" s="84">
        <v>1863</v>
      </c>
      <c r="C8" s="84">
        <v>1572</v>
      </c>
      <c r="D8" s="84">
        <v>283</v>
      </c>
      <c r="E8" s="148">
        <v>382</v>
      </c>
      <c r="F8" s="40"/>
    </row>
    <row r="9" spans="1:6" ht="12.75">
      <c r="A9" s="42"/>
      <c r="B9" s="84"/>
      <c r="C9" s="84"/>
      <c r="D9" s="84"/>
      <c r="E9" s="148"/>
      <c r="F9" s="40"/>
    </row>
    <row r="10" spans="1:5" s="40" customFormat="1" ht="12.75">
      <c r="A10" s="64" t="s">
        <v>100</v>
      </c>
      <c r="B10" s="84"/>
      <c r="C10" s="84"/>
      <c r="D10" s="84"/>
      <c r="E10" s="148"/>
    </row>
    <row r="11" spans="1:5" s="40" customFormat="1" ht="12.75">
      <c r="A11" s="112" t="s">
        <v>29</v>
      </c>
      <c r="B11" s="84">
        <v>1817</v>
      </c>
      <c r="C11" s="84">
        <v>1516</v>
      </c>
      <c r="D11" s="84">
        <v>283</v>
      </c>
      <c r="E11" s="148">
        <v>382</v>
      </c>
    </row>
    <row r="12" spans="1:5" s="40" customFormat="1" ht="12.75">
      <c r="A12" s="113" t="s">
        <v>118</v>
      </c>
      <c r="B12" s="79">
        <v>183</v>
      </c>
      <c r="C12" s="79">
        <v>124</v>
      </c>
      <c r="D12" s="79">
        <v>127</v>
      </c>
      <c r="E12" s="149">
        <v>71</v>
      </c>
    </row>
    <row r="13" spans="1:5" s="40" customFormat="1" ht="12.75">
      <c r="A13" s="113" t="s">
        <v>119</v>
      </c>
      <c r="B13" s="79">
        <v>36</v>
      </c>
      <c r="C13" s="79" t="s">
        <v>30</v>
      </c>
      <c r="D13" s="79" t="s">
        <v>30</v>
      </c>
      <c r="E13" s="149" t="s">
        <v>30</v>
      </c>
    </row>
    <row r="14" spans="1:5" s="40" customFormat="1" ht="12.75">
      <c r="A14" s="113" t="s">
        <v>120</v>
      </c>
      <c r="B14" s="79" t="s">
        <v>30</v>
      </c>
      <c r="C14" s="79" t="s">
        <v>30</v>
      </c>
      <c r="D14" s="79" t="s">
        <v>30</v>
      </c>
      <c r="E14" s="149">
        <v>19</v>
      </c>
    </row>
    <row r="15" spans="1:5" s="40" customFormat="1" ht="12.75">
      <c r="A15" s="113" t="s">
        <v>121</v>
      </c>
      <c r="B15" s="79" t="s">
        <v>30</v>
      </c>
      <c r="C15" s="79" t="s">
        <v>30</v>
      </c>
      <c r="D15" s="79" t="s">
        <v>30</v>
      </c>
      <c r="E15" s="149" t="s">
        <v>30</v>
      </c>
    </row>
    <row r="16" spans="1:5" s="40" customFormat="1" ht="12.75">
      <c r="A16" s="113" t="s">
        <v>122</v>
      </c>
      <c r="B16" s="79" t="s">
        <v>30</v>
      </c>
      <c r="C16" s="79" t="s">
        <v>30</v>
      </c>
      <c r="D16" s="79" t="s">
        <v>30</v>
      </c>
      <c r="E16" s="149">
        <v>20</v>
      </c>
    </row>
    <row r="17" spans="1:5" s="40" customFormat="1" ht="12.75">
      <c r="A17" s="113" t="s">
        <v>123</v>
      </c>
      <c r="B17" s="79" t="s">
        <v>30</v>
      </c>
      <c r="C17" s="79" t="s">
        <v>30</v>
      </c>
      <c r="D17" s="79" t="s">
        <v>30</v>
      </c>
      <c r="E17" s="149" t="s">
        <v>30</v>
      </c>
    </row>
    <row r="18" spans="1:5" s="40" customFormat="1" ht="12.75">
      <c r="A18" s="113" t="s">
        <v>124</v>
      </c>
      <c r="B18" s="79">
        <v>11</v>
      </c>
      <c r="C18" s="79" t="s">
        <v>30</v>
      </c>
      <c r="D18" s="79" t="s">
        <v>30</v>
      </c>
      <c r="E18" s="149" t="s">
        <v>30</v>
      </c>
    </row>
    <row r="19" spans="1:5" s="40" customFormat="1" ht="12.75">
      <c r="A19" s="113" t="s">
        <v>125</v>
      </c>
      <c r="B19" s="79" t="s">
        <v>30</v>
      </c>
      <c r="C19" s="79" t="s">
        <v>30</v>
      </c>
      <c r="D19" s="79" t="s">
        <v>30</v>
      </c>
      <c r="E19" s="149" t="s">
        <v>30</v>
      </c>
    </row>
    <row r="20" spans="1:5" s="40" customFormat="1" ht="12.75">
      <c r="A20" s="113" t="s">
        <v>126</v>
      </c>
      <c r="B20" s="79" t="s">
        <v>30</v>
      </c>
      <c r="C20" s="79" t="s">
        <v>30</v>
      </c>
      <c r="D20" s="79" t="s">
        <v>30</v>
      </c>
      <c r="E20" s="149" t="s">
        <v>30</v>
      </c>
    </row>
    <row r="21" spans="1:5" s="40" customFormat="1" ht="12.75">
      <c r="A21" s="113" t="s">
        <v>127</v>
      </c>
      <c r="B21" s="79">
        <v>168</v>
      </c>
      <c r="C21" s="79">
        <v>116</v>
      </c>
      <c r="D21" s="79">
        <v>17</v>
      </c>
      <c r="E21" s="149">
        <v>53</v>
      </c>
    </row>
    <row r="22" spans="1:5" s="40" customFormat="1" ht="12.75">
      <c r="A22" s="113" t="s">
        <v>128</v>
      </c>
      <c r="B22" s="79" t="s">
        <v>30</v>
      </c>
      <c r="C22" s="79" t="s">
        <v>30</v>
      </c>
      <c r="D22" s="79" t="s">
        <v>30</v>
      </c>
      <c r="E22" s="149" t="s">
        <v>30</v>
      </c>
    </row>
    <row r="23" spans="1:5" s="40" customFormat="1" ht="12.75">
      <c r="A23" s="113" t="s">
        <v>129</v>
      </c>
      <c r="B23" s="79">
        <v>124</v>
      </c>
      <c r="C23" s="79">
        <v>106</v>
      </c>
      <c r="D23" s="79" t="s">
        <v>30</v>
      </c>
      <c r="E23" s="149">
        <v>1</v>
      </c>
    </row>
    <row r="24" spans="1:5" s="40" customFormat="1" ht="12.75">
      <c r="A24" s="113" t="s">
        <v>130</v>
      </c>
      <c r="B24" s="79" t="s">
        <v>30</v>
      </c>
      <c r="C24" s="79">
        <v>71</v>
      </c>
      <c r="D24" s="79" t="s">
        <v>30</v>
      </c>
      <c r="E24" s="149" t="s">
        <v>30</v>
      </c>
    </row>
    <row r="25" spans="1:5" s="40" customFormat="1" ht="12.75">
      <c r="A25" s="113" t="s">
        <v>131</v>
      </c>
      <c r="B25" s="79">
        <v>29</v>
      </c>
      <c r="C25" s="79">
        <v>8</v>
      </c>
      <c r="D25" s="79" t="s">
        <v>30</v>
      </c>
      <c r="E25" s="149" t="s">
        <v>30</v>
      </c>
    </row>
    <row r="26" spans="1:5" s="40" customFormat="1" ht="12.75">
      <c r="A26" s="113" t="s">
        <v>132</v>
      </c>
      <c r="B26" s="79">
        <v>10</v>
      </c>
      <c r="C26" s="79">
        <v>23</v>
      </c>
      <c r="D26" s="79" t="s">
        <v>30</v>
      </c>
      <c r="E26" s="149" t="s">
        <v>30</v>
      </c>
    </row>
    <row r="27" spans="1:5" s="40" customFormat="1" ht="12.75">
      <c r="A27" s="113" t="s">
        <v>133</v>
      </c>
      <c r="B27" s="79" t="s">
        <v>30</v>
      </c>
      <c r="C27" s="79" t="s">
        <v>30</v>
      </c>
      <c r="D27" s="79" t="s">
        <v>30</v>
      </c>
      <c r="E27" s="149" t="s">
        <v>30</v>
      </c>
    </row>
    <row r="28" spans="1:5" s="40" customFormat="1" ht="12.75">
      <c r="A28" s="113" t="s">
        <v>134</v>
      </c>
      <c r="B28" s="79" t="s">
        <v>30</v>
      </c>
      <c r="C28" s="79" t="s">
        <v>30</v>
      </c>
      <c r="D28" s="79" t="s">
        <v>30</v>
      </c>
      <c r="E28" s="149" t="s">
        <v>30</v>
      </c>
    </row>
    <row r="29" spans="1:5" s="40" customFormat="1" ht="12.75">
      <c r="A29" s="113" t="s">
        <v>135</v>
      </c>
      <c r="B29" s="79" t="s">
        <v>30</v>
      </c>
      <c r="C29" s="79" t="s">
        <v>30</v>
      </c>
      <c r="D29" s="79" t="s">
        <v>30</v>
      </c>
      <c r="E29" s="149" t="s">
        <v>30</v>
      </c>
    </row>
    <row r="30" spans="1:5" s="40" customFormat="1" ht="12.75">
      <c r="A30" s="113" t="s">
        <v>136</v>
      </c>
      <c r="B30" s="79" t="s">
        <v>30</v>
      </c>
      <c r="C30" s="79" t="s">
        <v>30</v>
      </c>
      <c r="D30" s="79" t="s">
        <v>30</v>
      </c>
      <c r="E30" s="149" t="s">
        <v>30</v>
      </c>
    </row>
    <row r="31" spans="1:5" s="40" customFormat="1" ht="12.75">
      <c r="A31" s="113" t="s">
        <v>137</v>
      </c>
      <c r="B31" s="79" t="s">
        <v>30</v>
      </c>
      <c r="C31" s="79" t="s">
        <v>30</v>
      </c>
      <c r="D31" s="79" t="s">
        <v>30</v>
      </c>
      <c r="E31" s="149" t="s">
        <v>30</v>
      </c>
    </row>
    <row r="32" spans="1:5" s="40" customFormat="1" ht="12.75">
      <c r="A32" s="113" t="s">
        <v>138</v>
      </c>
      <c r="B32" s="79">
        <v>381</v>
      </c>
      <c r="C32" s="79">
        <v>357</v>
      </c>
      <c r="D32" s="79">
        <v>139</v>
      </c>
      <c r="E32" s="149">
        <v>218</v>
      </c>
    </row>
    <row r="33" spans="1:5" s="40" customFormat="1" ht="12.75">
      <c r="A33" s="113" t="s">
        <v>139</v>
      </c>
      <c r="B33" s="79">
        <v>866</v>
      </c>
      <c r="C33" s="79">
        <v>711</v>
      </c>
      <c r="D33" s="79" t="s">
        <v>30</v>
      </c>
      <c r="E33" s="149" t="s">
        <v>30</v>
      </c>
    </row>
    <row r="34" spans="1:5" s="40" customFormat="1" ht="12.75">
      <c r="A34" s="113" t="s">
        <v>140</v>
      </c>
      <c r="B34" s="79">
        <v>9</v>
      </c>
      <c r="C34" s="79" t="s">
        <v>30</v>
      </c>
      <c r="D34" s="79" t="s">
        <v>30</v>
      </c>
      <c r="E34" s="149" t="s">
        <v>30</v>
      </c>
    </row>
    <row r="35" spans="1:5" s="40" customFormat="1" ht="12.75">
      <c r="A35" s="113" t="s">
        <v>141</v>
      </c>
      <c r="B35" s="79" t="s">
        <v>30</v>
      </c>
      <c r="C35" s="79" t="s">
        <v>30</v>
      </c>
      <c r="D35" s="79" t="s">
        <v>30</v>
      </c>
      <c r="E35" s="149" t="s">
        <v>30</v>
      </c>
    </row>
    <row r="36" spans="1:5" s="40" customFormat="1" ht="12.75">
      <c r="A36" s="114" t="s">
        <v>31</v>
      </c>
      <c r="B36" s="79"/>
      <c r="C36" s="79"/>
      <c r="D36" s="79"/>
      <c r="E36" s="149"/>
    </row>
    <row r="37" spans="1:5" s="40" customFormat="1" ht="12.75">
      <c r="A37" s="115" t="s">
        <v>32</v>
      </c>
      <c r="B37" s="79"/>
      <c r="C37" s="79"/>
      <c r="D37" s="79"/>
      <c r="E37" s="149"/>
    </row>
    <row r="38" spans="1:5" s="40" customFormat="1" ht="12.75">
      <c r="A38" s="113" t="s">
        <v>142</v>
      </c>
      <c r="B38" s="79" t="s">
        <v>30</v>
      </c>
      <c r="C38" s="79" t="s">
        <v>30</v>
      </c>
      <c r="D38" s="79" t="s">
        <v>30</v>
      </c>
      <c r="E38" s="149" t="s">
        <v>30</v>
      </c>
    </row>
    <row r="39" spans="1:5" s="40" customFormat="1" ht="12.75">
      <c r="A39" s="113" t="s">
        <v>143</v>
      </c>
      <c r="B39" s="79" t="s">
        <v>30</v>
      </c>
      <c r="C39" s="79" t="s">
        <v>30</v>
      </c>
      <c r="D39" s="79" t="s">
        <v>30</v>
      </c>
      <c r="E39" s="149" t="s">
        <v>30</v>
      </c>
    </row>
    <row r="40" spans="1:5" s="40" customFormat="1" ht="12.75">
      <c r="A40" s="116" t="s">
        <v>144</v>
      </c>
      <c r="B40" s="79" t="s">
        <v>30</v>
      </c>
      <c r="C40" s="79" t="s">
        <v>30</v>
      </c>
      <c r="D40" s="79" t="s">
        <v>30</v>
      </c>
      <c r="E40" s="149" t="s">
        <v>30</v>
      </c>
    </row>
    <row r="41" spans="1:5" s="40" customFormat="1" ht="12.75">
      <c r="A41" s="113" t="s">
        <v>145</v>
      </c>
      <c r="B41" s="79" t="s">
        <v>30</v>
      </c>
      <c r="C41" s="79" t="s">
        <v>30</v>
      </c>
      <c r="D41" s="79" t="s">
        <v>30</v>
      </c>
      <c r="E41" s="149" t="s">
        <v>30</v>
      </c>
    </row>
    <row r="42" spans="1:5" s="40" customFormat="1" ht="12.75">
      <c r="A42" s="116" t="s">
        <v>146</v>
      </c>
      <c r="B42" s="79" t="s">
        <v>30</v>
      </c>
      <c r="C42" s="79" t="s">
        <v>30</v>
      </c>
      <c r="D42" s="79" t="s">
        <v>30</v>
      </c>
      <c r="E42" s="149" t="s">
        <v>30</v>
      </c>
    </row>
    <row r="43" spans="1:6" ht="12.75">
      <c r="A43" s="42" t="s">
        <v>31</v>
      </c>
      <c r="B43" s="79" t="s">
        <v>30</v>
      </c>
      <c r="C43" s="79" t="s">
        <v>30</v>
      </c>
      <c r="D43" s="79" t="s">
        <v>30</v>
      </c>
      <c r="E43" s="149" t="s">
        <v>30</v>
      </c>
      <c r="F43" s="40"/>
    </row>
    <row r="44" spans="1:6" ht="12.75">
      <c r="A44" s="64" t="s">
        <v>101</v>
      </c>
      <c r="B44" s="79"/>
      <c r="C44" s="79"/>
      <c r="D44" s="79"/>
      <c r="E44" s="149"/>
      <c r="F44" s="40"/>
    </row>
    <row r="45" spans="1:6" ht="12.75">
      <c r="A45" s="42" t="s">
        <v>35</v>
      </c>
      <c r="B45" s="79" t="s">
        <v>30</v>
      </c>
      <c r="C45" s="79" t="s">
        <v>30</v>
      </c>
      <c r="D45" s="79" t="s">
        <v>30</v>
      </c>
      <c r="E45" s="149" t="s">
        <v>30</v>
      </c>
      <c r="F45" s="40"/>
    </row>
    <row r="46" spans="1:6" ht="12.75">
      <c r="A46" s="43" t="s">
        <v>33</v>
      </c>
      <c r="B46" s="79">
        <v>3</v>
      </c>
      <c r="C46" s="79">
        <v>11</v>
      </c>
      <c r="D46" s="79" t="s">
        <v>30</v>
      </c>
      <c r="E46" s="149" t="s">
        <v>30</v>
      </c>
      <c r="F46" s="40"/>
    </row>
    <row r="47" spans="1:6" ht="13.5" thickBot="1">
      <c r="A47" s="44" t="s">
        <v>34</v>
      </c>
      <c r="B47" s="147" t="s">
        <v>30</v>
      </c>
      <c r="C47" s="147" t="s">
        <v>30</v>
      </c>
      <c r="D47" s="147" t="s">
        <v>30</v>
      </c>
      <c r="E47" s="150" t="s">
        <v>30</v>
      </c>
      <c r="F47" s="40"/>
    </row>
    <row r="48" spans="1:12" s="40" customFormat="1" ht="12.75">
      <c r="A48" s="107" t="s">
        <v>116</v>
      </c>
      <c r="B48" s="108"/>
      <c r="C48" s="108"/>
      <c r="E48" s="108"/>
      <c r="F48" s="108"/>
      <c r="G48" s="45"/>
      <c r="I48" s="109"/>
      <c r="J48" s="110"/>
      <c r="K48" s="111"/>
      <c r="L48" s="111"/>
    </row>
    <row r="49" spans="1:6" ht="12.75">
      <c r="A49" s="40" t="s">
        <v>31</v>
      </c>
      <c r="B49" s="40"/>
      <c r="C49" s="40"/>
      <c r="D49" s="40"/>
      <c r="E49" s="40"/>
      <c r="F49" s="40"/>
    </row>
    <row r="50" ht="12.75">
      <c r="F50" s="40"/>
    </row>
  </sheetData>
  <mergeCells count="5">
    <mergeCell ref="A1:E1"/>
    <mergeCell ref="A3:E3"/>
    <mergeCell ref="A6:A7"/>
    <mergeCell ref="B5:C6"/>
    <mergeCell ref="D5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2007-07-05T12:32:10Z</cp:lastPrinted>
  <dcterms:created xsi:type="dcterms:W3CDTF">2003-08-07T08:19:34Z</dcterms:created>
  <dcterms:modified xsi:type="dcterms:W3CDTF">2007-07-23T12:07:44Z</dcterms:modified>
  <cp:category/>
  <cp:version/>
  <cp:contentType/>
  <cp:contentStatus/>
</cp:coreProperties>
</file>