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5" yWindow="1005" windowWidth="11940" windowHeight="6600" activeTab="0"/>
  </bookViews>
  <sheets>
    <sheet name="3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'36.1'!$A$1:$Q$26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<sst xmlns="http://schemas.openxmlformats.org/spreadsheetml/2006/main" count="15" uniqueCount="15">
  <si>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RED CONTABLE AGRARIA NACIONAL</t>
  </si>
  <si>
    <t>(-)2.Gastos fuera de la explotación</t>
  </si>
  <si>
    <t>(-)6.Amortizaciones</t>
  </si>
  <si>
    <t xml:space="preserve">    7.Valor añadido neto al coste de los factores</t>
  </si>
  <si>
    <t xml:space="preserve">    9.Disponibilidades empresariales</t>
  </si>
  <si>
    <t>(SAU): Superficie agricola utilizada</t>
  </si>
  <si>
    <t xml:space="preserve">    3.Valor añadido bruto a precios de mercado</t>
  </si>
  <si>
    <t xml:space="preserve">    5.Valor añadido bruto al coste de los factores</t>
  </si>
  <si>
    <t xml:space="preserve">    1.Producción final Agraria</t>
  </si>
  <si>
    <t>(+)4.Subvenciones de explotación (netas de impuestos)</t>
  </si>
  <si>
    <t xml:space="preserve"> 36.1.  EVOLUCION DE LOS PRINCIPALES INDICADORES ECONOMICOS</t>
  </si>
  <si>
    <t>(-)8.Salarios, arrendamientos e interteses pagados</t>
  </si>
  <si>
    <t>Euros</t>
  </si>
  <si>
    <t xml:space="preserve">Miles de pesetas </t>
  </si>
  <si>
    <t xml:space="preserve">(Media por hectárea de SAU. A precios corrientes)  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</si>
</sst>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"/>
    <numFmt numFmtId="179" formatCode="0.0"/>
    <numFmt numFmtId="180" formatCode="#,##0.000"/>
    <numFmt numFmtId="181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2" xfId="22" applyFont="1" applyBorder="1">
      <alignment/>
      <protection/>
    </xf>
    <xf numFmtId="0" fontId="0" fillId="0" borderId="3" xfId="22" applyFont="1" applyBorder="1">
      <alignment/>
      <protection/>
    </xf>
    <xf numFmtId="177" fontId="0" fillId="0" borderId="1" xfId="22" applyNumberFormat="1" applyFont="1" applyBorder="1" applyProtection="1">
      <alignment/>
      <protection/>
    </xf>
    <xf numFmtId="177" fontId="0" fillId="0" borderId="4" xfId="22" applyNumberFormat="1" applyFont="1" applyBorder="1" applyProtection="1">
      <alignment/>
      <protection/>
    </xf>
    <xf numFmtId="0" fontId="0" fillId="0" borderId="5" xfId="22" applyFont="1" applyBorder="1">
      <alignment/>
      <protection/>
    </xf>
    <xf numFmtId="177" fontId="0" fillId="0" borderId="6" xfId="22" applyNumberFormat="1" applyFont="1" applyBorder="1" applyProtection="1">
      <alignment/>
      <protection/>
    </xf>
    <xf numFmtId="177" fontId="0" fillId="0" borderId="7" xfId="22" applyNumberFormat="1" applyFont="1" applyBorder="1" applyProtection="1">
      <alignment/>
      <protection/>
    </xf>
    <xf numFmtId="0" fontId="8" fillId="0" borderId="0" xfId="22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7" xfId="22" applyFont="1" applyBorder="1" applyAlignment="1">
      <alignment horizontal="right"/>
      <protection/>
    </xf>
    <xf numFmtId="0" fontId="8" fillId="0" borderId="8" xfId="22" applyFont="1" applyBorder="1" applyAlignment="1">
      <alignment horizontal="center"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22" applyFont="1" applyAlignment="1">
      <alignment horizontal="center"/>
      <protection/>
    </xf>
    <xf numFmtId="0" fontId="0" fillId="0" borderId="0" xfId="0" applyAlignment="1">
      <alignment/>
    </xf>
    <xf numFmtId="0" fontId="6" fillId="0" borderId="0" xfId="22" applyFont="1" applyAlignment="1">
      <alignment horizontal="center"/>
      <protection/>
    </xf>
    <xf numFmtId="0" fontId="0" fillId="0" borderId="0" xfId="0" applyAlignment="1">
      <alignment horizontal="center"/>
    </xf>
  </cellXfs>
  <cellStyles count="15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1" xfId="20"/>
    <cellStyle name="Normal_EXAGRI2" xfId="21"/>
    <cellStyle name="Normal_REDCON1" xfId="22"/>
    <cellStyle name="Normal_REDCON2" xfId="23"/>
    <cellStyle name="Normal_REDCON3" xfId="24"/>
    <cellStyle name="Normal_REDCON4" xfId="25"/>
    <cellStyle name="Normal_REDCON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>
          <a:off x="8334375" y="2781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8334375" y="2781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uardar\Anuario%202003\Enviados%20por%20colaboradores\Juan%20Manuel%20Carmona%20(RECAN)\cap36.AEA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6.1"/>
      <sheetName val="36.2"/>
      <sheetName val="36.3"/>
      <sheetName val="36.4"/>
      <sheetName val="36.5"/>
    </sheetNames>
    <sheetDataSet>
      <sheetData sheetId="4">
        <row r="12">
          <cell r="I12">
            <v>26.7</v>
          </cell>
        </row>
        <row r="18">
          <cell r="I18">
            <v>5844</v>
          </cell>
        </row>
        <row r="27">
          <cell r="I27">
            <v>1034</v>
          </cell>
        </row>
        <row r="28">
          <cell r="I28">
            <v>1679</v>
          </cell>
        </row>
        <row r="29">
          <cell r="I29">
            <v>994</v>
          </cell>
        </row>
        <row r="30">
          <cell r="I30">
            <v>268</v>
          </cell>
        </row>
        <row r="31">
          <cell r="I31">
            <v>4419</v>
          </cell>
        </row>
        <row r="34">
          <cell r="I34">
            <v>846</v>
          </cell>
        </row>
        <row r="35">
          <cell r="I35">
            <v>801</v>
          </cell>
        </row>
        <row r="36">
          <cell r="I36">
            <v>1281</v>
          </cell>
        </row>
        <row r="37">
          <cell r="I37">
            <v>620</v>
          </cell>
        </row>
        <row r="39">
          <cell r="I39">
            <v>1933</v>
          </cell>
        </row>
        <row r="40">
          <cell r="I40">
            <v>2771</v>
          </cell>
        </row>
        <row r="41">
          <cell r="I41">
            <v>731</v>
          </cell>
        </row>
        <row r="42">
          <cell r="I42">
            <v>224</v>
          </cell>
        </row>
        <row r="60">
          <cell r="I60">
            <v>30521</v>
          </cell>
        </row>
        <row r="61">
          <cell r="I61">
            <v>17509</v>
          </cell>
        </row>
        <row r="62">
          <cell r="I62">
            <v>23414</v>
          </cell>
        </row>
        <row r="63">
          <cell r="I63">
            <v>21481</v>
          </cell>
        </row>
        <row r="64">
          <cell r="I64">
            <v>17755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Q26"/>
  <sheetViews>
    <sheetView showGridLines="0" tabSelected="1" zoomScale="75" zoomScaleNormal="75" zoomScaleSheetLayoutView="75" workbookViewId="0" topLeftCell="A1">
      <selection activeCell="A1" sqref="A1:Q1"/>
    </sheetView>
  </sheetViews>
  <sheetFormatPr defaultColWidth="12.57421875" defaultRowHeight="12.75"/>
  <cols>
    <col min="1" max="1" width="44.421875" style="3" customWidth="1"/>
    <col min="2" max="15" width="6.7109375" style="3" customWidth="1"/>
    <col min="16" max="16" width="6.57421875" style="3" customWidth="1"/>
    <col min="17" max="17" width="8.7109375" style="13" customWidth="1"/>
    <col min="18" max="16384" width="19.140625" style="3" customWidth="1"/>
  </cols>
  <sheetData>
    <row r="1" spans="1:17" s="1" customFormat="1" ht="18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2.75" customHeight="1">
      <c r="A7" s="17"/>
      <c r="B7" s="19" t="s">
        <v>13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18" t="s">
        <v>12</v>
      </c>
    </row>
    <row r="8" spans="1:17" ht="13.5" thickBot="1">
      <c r="A8" s="8"/>
      <c r="B8" s="14">
        <v>1987</v>
      </c>
      <c r="C8" s="14">
        <v>1988</v>
      </c>
      <c r="D8" s="14">
        <v>1989</v>
      </c>
      <c r="E8" s="14">
        <v>1990</v>
      </c>
      <c r="F8" s="14">
        <v>1991</v>
      </c>
      <c r="G8" s="14">
        <v>1992</v>
      </c>
      <c r="H8" s="14">
        <v>1993</v>
      </c>
      <c r="I8" s="14">
        <v>1994</v>
      </c>
      <c r="J8" s="14">
        <v>1995</v>
      </c>
      <c r="K8" s="14">
        <v>1996</v>
      </c>
      <c r="L8" s="14">
        <v>1997</v>
      </c>
      <c r="M8" s="14">
        <v>1998</v>
      </c>
      <c r="N8" s="14">
        <v>1999</v>
      </c>
      <c r="O8" s="15">
        <v>2000</v>
      </c>
      <c r="P8" s="14">
        <v>2001</v>
      </c>
      <c r="Q8" s="16">
        <v>2002</v>
      </c>
    </row>
    <row r="9" spans="1:17" ht="12.75">
      <c r="A9" s="4" t="s">
        <v>8</v>
      </c>
      <c r="B9" s="6">
        <v>120.8</v>
      </c>
      <c r="C9" s="6">
        <v>120.6</v>
      </c>
      <c r="D9" s="6">
        <v>149.5</v>
      </c>
      <c r="E9" s="6">
        <v>134.3</v>
      </c>
      <c r="F9" s="6">
        <v>121.4</v>
      </c>
      <c r="G9" s="6">
        <v>130.2</v>
      </c>
      <c r="H9" s="6">
        <v>131.5</v>
      </c>
      <c r="I9" s="6">
        <v>154.4</v>
      </c>
      <c r="J9" s="6">
        <v>147.3</v>
      </c>
      <c r="K9" s="6">
        <v>165.1</v>
      </c>
      <c r="L9" s="6">
        <v>168</v>
      </c>
      <c r="M9" s="7">
        <v>161.7</v>
      </c>
      <c r="N9" s="7">
        <v>167.9</v>
      </c>
      <c r="O9" s="7">
        <v>180.06666666666666</v>
      </c>
      <c r="P9" s="6">
        <f>5318/28.8</f>
        <v>184.65277777777777</v>
      </c>
      <c r="Q9" s="7">
        <f>'[9]36.5'!I60/'[9]36.5'!I12</f>
        <v>1143.1086142322097</v>
      </c>
    </row>
    <row r="10" spans="1:17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6"/>
      <c r="Q10" s="7"/>
    </row>
    <row r="11" spans="1:17" ht="12.75">
      <c r="A11" s="5" t="s">
        <v>1</v>
      </c>
      <c r="B11" s="6">
        <v>59.1</v>
      </c>
      <c r="C11" s="6">
        <v>59.7</v>
      </c>
      <c r="D11" s="6">
        <v>75.5</v>
      </c>
      <c r="E11" s="6">
        <v>65.6</v>
      </c>
      <c r="F11" s="6">
        <v>56.4</v>
      </c>
      <c r="G11" s="6">
        <v>53.9</v>
      </c>
      <c r="H11" s="6">
        <v>48.8</v>
      </c>
      <c r="I11" s="6">
        <v>60.7</v>
      </c>
      <c r="J11" s="6">
        <v>61.8</v>
      </c>
      <c r="K11" s="6">
        <v>65.5</v>
      </c>
      <c r="L11" s="6">
        <v>69.9</v>
      </c>
      <c r="M11" s="7">
        <v>59.3</v>
      </c>
      <c r="N11" s="7">
        <v>65.3</v>
      </c>
      <c r="O11" s="7">
        <v>66.87</v>
      </c>
      <c r="P11" s="6">
        <f>2038/28.8</f>
        <v>70.76388888888889</v>
      </c>
      <c r="Q11" s="7">
        <f>SUM('[9]36.5'!I27,'[9]36.5'!I28,'[9]36.5'!I29,'[9]36.5'!I30,'[9]36.5'!I31,'[9]36.5'!I34,'[9]36.5'!I35,'[9]36.5'!I36,'[9]36.5'!I37)/'[9]36.5'!I12</f>
        <v>447.26591760299624</v>
      </c>
    </row>
    <row r="12" spans="1:17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6"/>
      <c r="Q12" s="7"/>
    </row>
    <row r="13" spans="1:17" ht="12.75">
      <c r="A13" s="5" t="s">
        <v>6</v>
      </c>
      <c r="B13" s="6">
        <v>61.7</v>
      </c>
      <c r="C13" s="6">
        <v>60.9</v>
      </c>
      <c r="D13" s="6">
        <v>74</v>
      </c>
      <c r="E13" s="6">
        <v>68.7</v>
      </c>
      <c r="F13" s="6">
        <v>65</v>
      </c>
      <c r="G13" s="6">
        <v>76.3</v>
      </c>
      <c r="H13" s="6">
        <v>82.7</v>
      </c>
      <c r="I13" s="6">
        <v>93.7</v>
      </c>
      <c r="J13" s="6">
        <v>85.5</v>
      </c>
      <c r="K13" s="6">
        <v>99.6</v>
      </c>
      <c r="L13" s="6">
        <v>96.7</v>
      </c>
      <c r="M13" s="7">
        <v>96.2</v>
      </c>
      <c r="N13" s="7">
        <v>99.1</v>
      </c>
      <c r="O13" s="7">
        <v>107.5</v>
      </c>
      <c r="P13" s="6">
        <f>3106/28.8</f>
        <v>107.84722222222221</v>
      </c>
      <c r="Q13" s="7">
        <f>'[9]36.5'!I61/'[9]36.5'!I12</f>
        <v>655.7677902621723</v>
      </c>
    </row>
    <row r="14" spans="1:17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6"/>
      <c r="Q14" s="7"/>
    </row>
    <row r="15" spans="1:17" ht="12.75">
      <c r="A15" s="5" t="s">
        <v>9</v>
      </c>
      <c r="B15" s="6">
        <v>1.3</v>
      </c>
      <c r="C15" s="6">
        <v>1.8</v>
      </c>
      <c r="D15" s="6">
        <v>3.2</v>
      </c>
      <c r="E15" s="6">
        <v>3.2</v>
      </c>
      <c r="F15" s="6">
        <v>3.7</v>
      </c>
      <c r="G15" s="6">
        <v>8.5</v>
      </c>
      <c r="H15" s="6">
        <v>13.2</v>
      </c>
      <c r="I15" s="6">
        <v>27.1</v>
      </c>
      <c r="J15" s="6">
        <v>25.8</v>
      </c>
      <c r="K15" s="6">
        <v>27.9</v>
      </c>
      <c r="L15" s="6">
        <v>30.6</v>
      </c>
      <c r="M15" s="7">
        <v>29.7</v>
      </c>
      <c r="N15" s="7">
        <v>30.6</v>
      </c>
      <c r="O15" s="7">
        <v>33.46666666666667</v>
      </c>
      <c r="P15" s="6">
        <f>1056/28.8</f>
        <v>36.666666666666664</v>
      </c>
      <c r="Q15" s="7">
        <f>'[9]36.5'!I18/'[9]36.5'!I12</f>
        <v>218.87640449438203</v>
      </c>
    </row>
    <row r="16" spans="1:17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  <c r="P16" s="6"/>
      <c r="Q16" s="7"/>
    </row>
    <row r="17" spans="1:17" ht="12.75">
      <c r="A17" s="5" t="s">
        <v>7</v>
      </c>
      <c r="B17" s="6">
        <v>63</v>
      </c>
      <c r="C17" s="6">
        <v>62.7</v>
      </c>
      <c r="D17" s="6">
        <v>77.2</v>
      </c>
      <c r="E17" s="6">
        <v>71.9</v>
      </c>
      <c r="F17" s="6">
        <v>68.7</v>
      </c>
      <c r="G17" s="6">
        <v>84.8</v>
      </c>
      <c r="H17" s="6">
        <v>95.9</v>
      </c>
      <c r="I17" s="6">
        <v>120.8</v>
      </c>
      <c r="J17" s="6">
        <v>111.3</v>
      </c>
      <c r="K17" s="6">
        <v>127.5</v>
      </c>
      <c r="L17" s="6">
        <v>127.3</v>
      </c>
      <c r="M17" s="7">
        <v>126.4</v>
      </c>
      <c r="N17" s="7">
        <v>130.6</v>
      </c>
      <c r="O17" s="7">
        <v>140.96666666666667</v>
      </c>
      <c r="P17" s="6">
        <f>4167/28.8</f>
        <v>144.6875</v>
      </c>
      <c r="Q17" s="7">
        <f>'[9]36.5'!I62/'[9]36.5'!I12</f>
        <v>876.9288389513109</v>
      </c>
    </row>
    <row r="18" spans="1:17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7"/>
      <c r="P18" s="6"/>
      <c r="Q18" s="7"/>
    </row>
    <row r="19" spans="1:17" ht="15.75" customHeight="1">
      <c r="A19" s="5" t="s">
        <v>2</v>
      </c>
      <c r="B19" s="6">
        <v>8.7</v>
      </c>
      <c r="C19" s="6">
        <v>13.3</v>
      </c>
      <c r="D19" s="6">
        <v>17.7</v>
      </c>
      <c r="E19" s="6">
        <v>14.6</v>
      </c>
      <c r="F19" s="6">
        <v>12.9</v>
      </c>
      <c r="G19" s="6">
        <v>12.1</v>
      </c>
      <c r="H19" s="6">
        <v>11.7</v>
      </c>
      <c r="I19" s="6">
        <v>14.4</v>
      </c>
      <c r="J19" s="6">
        <v>13.8</v>
      </c>
      <c r="K19" s="6">
        <v>12</v>
      </c>
      <c r="L19" s="6">
        <v>11.1</v>
      </c>
      <c r="M19" s="7">
        <v>11.1</v>
      </c>
      <c r="N19" s="7">
        <v>12.2</v>
      </c>
      <c r="O19" s="7">
        <v>11.666666666666666</v>
      </c>
      <c r="P19" s="6">
        <f>339/28.8</f>
        <v>11.770833333333334</v>
      </c>
      <c r="Q19" s="7">
        <f>'[9]36.5'!I39/'[9]36.5'!I12</f>
        <v>72.39700374531836</v>
      </c>
    </row>
    <row r="20" spans="1:17" ht="15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6"/>
      <c r="Q20" s="7"/>
    </row>
    <row r="21" spans="1:17" ht="15.75" customHeight="1">
      <c r="A21" s="5" t="s">
        <v>3</v>
      </c>
      <c r="B21" s="6">
        <v>54.3</v>
      </c>
      <c r="C21" s="6">
        <v>49.4</v>
      </c>
      <c r="D21" s="6">
        <v>59.5</v>
      </c>
      <c r="E21" s="6">
        <v>57.3</v>
      </c>
      <c r="F21" s="6">
        <v>55.8</v>
      </c>
      <c r="G21" s="6">
        <v>72.7</v>
      </c>
      <c r="H21" s="6">
        <v>84.2</v>
      </c>
      <c r="I21" s="6">
        <v>106.4</v>
      </c>
      <c r="J21" s="6">
        <v>97.5</v>
      </c>
      <c r="K21" s="6">
        <v>115.5</v>
      </c>
      <c r="L21" s="6">
        <v>116.1</v>
      </c>
      <c r="M21" s="7">
        <v>115.3</v>
      </c>
      <c r="N21" s="7">
        <v>118.4</v>
      </c>
      <c r="O21" s="7">
        <v>129.3</v>
      </c>
      <c r="P21" s="6">
        <f>3828/28.8</f>
        <v>132.91666666666666</v>
      </c>
      <c r="Q21" s="7">
        <f>'[9]36.5'!I63/'[9]36.5'!I12</f>
        <v>804.5318352059925</v>
      </c>
    </row>
    <row r="22" spans="1:17" ht="15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6"/>
      <c r="Q22" s="7"/>
    </row>
    <row r="23" spans="1:17" ht="12.75">
      <c r="A23" s="5" t="s">
        <v>11</v>
      </c>
      <c r="B23" s="6">
        <v>11.2</v>
      </c>
      <c r="C23" s="6">
        <v>14.6</v>
      </c>
      <c r="D23" s="6">
        <v>15.4</v>
      </c>
      <c r="E23" s="6">
        <v>14</v>
      </c>
      <c r="F23" s="6">
        <v>14.1</v>
      </c>
      <c r="G23" s="6">
        <v>12</v>
      </c>
      <c r="H23" s="6">
        <v>13.8</v>
      </c>
      <c r="I23" s="6">
        <v>14.1</v>
      </c>
      <c r="J23" s="6">
        <v>12.7</v>
      </c>
      <c r="K23" s="6">
        <v>17.4</v>
      </c>
      <c r="L23" s="6">
        <v>18.8</v>
      </c>
      <c r="M23" s="7">
        <v>17.8</v>
      </c>
      <c r="N23" s="7">
        <v>20.3</v>
      </c>
      <c r="O23" s="7">
        <v>18.366666666666667</v>
      </c>
      <c r="P23" s="6">
        <f>(456+122+47)/28.8</f>
        <v>21.70138888888889</v>
      </c>
      <c r="Q23" s="7">
        <f>SUM('[9]36.5'!I40:I42)/'[9]36.5'!I12</f>
        <v>139.5505617977528</v>
      </c>
    </row>
    <row r="24" spans="1:17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  <c r="P24" s="6"/>
      <c r="Q24" s="7"/>
    </row>
    <row r="25" spans="1:17" ht="13.5" thickBot="1">
      <c r="A25" s="8" t="s">
        <v>4</v>
      </c>
      <c r="B25" s="9">
        <v>43.1</v>
      </c>
      <c r="C25" s="9">
        <v>34.8</v>
      </c>
      <c r="D25" s="9">
        <v>44.1</v>
      </c>
      <c r="E25" s="9">
        <v>43.3</v>
      </c>
      <c r="F25" s="9">
        <v>41.7</v>
      </c>
      <c r="G25" s="9">
        <v>60.7</v>
      </c>
      <c r="H25" s="9">
        <v>70.4</v>
      </c>
      <c r="I25" s="9">
        <v>92.3</v>
      </c>
      <c r="J25" s="9">
        <v>84.8</v>
      </c>
      <c r="K25" s="9">
        <v>98.1</v>
      </c>
      <c r="L25" s="9">
        <v>97.2</v>
      </c>
      <c r="M25" s="10">
        <v>97.5</v>
      </c>
      <c r="N25" s="10">
        <v>95.1</v>
      </c>
      <c r="O25" s="10">
        <v>110.93333333333334</v>
      </c>
      <c r="P25" s="9">
        <f>3203/28.8</f>
        <v>111.21527777777777</v>
      </c>
      <c r="Q25" s="10">
        <f>'[9]36.5'!I64/'[9]36.5'!I12</f>
        <v>664.9812734082398</v>
      </c>
    </row>
    <row r="26" ht="12.75">
      <c r="A26" s="3" t="s">
        <v>5</v>
      </c>
    </row>
  </sheetData>
  <mergeCells count="4">
    <mergeCell ref="B7:P7"/>
    <mergeCell ref="A3:Q3"/>
    <mergeCell ref="A4:Q4"/>
    <mergeCell ref="A1:Q1"/>
  </mergeCells>
  <printOptions horizontalCentered="1"/>
  <pageMargins left="0.75" right="0.75" top="0.5905511811023623" bottom="1" header="0" footer="0"/>
  <pageSetup horizontalDpi="300" verticalDpi="300" orientation="portrait" paperSize="9" scale="64" r:id="rId2"/>
  <headerFooter alignWithMargins="0">
    <oddFooter>&amp;C&amp;A</oddFooter>
  </headerFooter>
  <ignoredErrors>
    <ignoredError sqref="R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2004-11-30T11:38:45Z</cp:lastPrinted>
  <dcterms:created xsi:type="dcterms:W3CDTF">2003-05-14T07:10:20Z</dcterms:created>
  <dcterms:modified xsi:type="dcterms:W3CDTF">2004-09-30T10:57:06Z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