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" sheetId="1" r:id="rId1"/>
    <sheet name="17.2" sheetId="2" r:id="rId2"/>
    <sheet name="17.3" sheetId="3" r:id="rId3"/>
    <sheet name="17.4" sheetId="4" r:id="rId4"/>
    <sheet name="17.5" sheetId="5" r:id="rId5"/>
    <sheet name="17.6" sheetId="6" r:id="rId6"/>
    <sheet name="17.7" sheetId="7" r:id="rId7"/>
    <sheet name="17.8" sheetId="8" r:id="rId8"/>
    <sheet name="17.9" sheetId="9" r:id="rId9"/>
    <sheet name="17.10" sheetId="10" r:id="rId10"/>
    <sheet name="17.11" sheetId="11" r:id="rId11"/>
    <sheet name="17.12" sheetId="12" r:id="rId12"/>
    <sheet name="17.13" sheetId="13" r:id="rId13"/>
    <sheet name="17.14" sheetId="14" r:id="rId14"/>
    <sheet name="17.15" sheetId="15" r:id="rId15"/>
    <sheet name="17.16" sheetId="16" r:id="rId16"/>
    <sheet name="17.17" sheetId="17" r:id="rId17"/>
    <sheet name="17.18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10">'17.11'!#REF!</definedName>
    <definedName name="\A" localSheetId="12">#REF!</definedName>
    <definedName name="\A" localSheetId="13">#REF!</definedName>
    <definedName name="\A" localSheetId="15">#REF!</definedName>
    <definedName name="\A" localSheetId="17">#REF!</definedName>
    <definedName name="\A" localSheetId="4">#REF!</definedName>
    <definedName name="\A" localSheetId="5">#REF!</definedName>
    <definedName name="\A" localSheetId="6">#REF!</definedName>
    <definedName name="\A" localSheetId="8">#REF!</definedName>
    <definedName name="\A">#REF!</definedName>
    <definedName name="\B" localSheetId="10">#REF!</definedName>
    <definedName name="\B" localSheetId="6">#REF!</definedName>
    <definedName name="\B">#REF!</definedName>
    <definedName name="\C" localSheetId="10">'17.11'!#REF!</definedName>
    <definedName name="\C" localSheetId="12">#REF!</definedName>
    <definedName name="\C" localSheetId="13">#REF!</definedName>
    <definedName name="\C" localSheetId="15">#REF!</definedName>
    <definedName name="\C" localSheetId="17">#REF!</definedName>
    <definedName name="\C" localSheetId="4">#REF!</definedName>
    <definedName name="\C" localSheetId="5">#REF!</definedName>
    <definedName name="\C" localSheetId="6">#REF!</definedName>
    <definedName name="\C" localSheetId="8">#REF!</definedName>
    <definedName name="\C">#REF!</definedName>
    <definedName name="\D" localSheetId="10">#REF!</definedName>
    <definedName name="\D" localSheetId="6">'[5]19.11-12'!$B$51</definedName>
    <definedName name="\D">'[5]19.11-12'!$B$51</definedName>
    <definedName name="\G" localSheetId="10">'17.11'!#REF!</definedName>
    <definedName name="\G" localSheetId="12">#REF!</definedName>
    <definedName name="\G" localSheetId="13">#REF!</definedName>
    <definedName name="\G" localSheetId="15">#REF!</definedName>
    <definedName name="\G" localSheetId="17">#REF!</definedName>
    <definedName name="\G" localSheetId="4">#REF!</definedName>
    <definedName name="\G" localSheetId="5">#REF!</definedName>
    <definedName name="\G" localSheetId="6">#REF!</definedName>
    <definedName name="\G" localSheetId="8">#REF!</definedName>
    <definedName name="\G">#REF!</definedName>
    <definedName name="\I" localSheetId="6">#REF!</definedName>
    <definedName name="\I">#REF!</definedName>
    <definedName name="\L" localSheetId="10">#REF!</definedName>
    <definedName name="\L" localSheetId="6">'[5]19.11-12'!$B$53</definedName>
    <definedName name="\L">'[5]19.11-12'!$B$53</definedName>
    <definedName name="\N" localSheetId="10">#REF!</definedName>
    <definedName name="\N" localSheetId="12">#REF!</definedName>
    <definedName name="\N" localSheetId="13">#REF!</definedName>
    <definedName name="\N" localSheetId="15">#REF!</definedName>
    <definedName name="\N" localSheetId="17">#REF!</definedName>
    <definedName name="\N" localSheetId="4">#REF!</definedName>
    <definedName name="\N" localSheetId="5">#REF!</definedName>
    <definedName name="\N" localSheetId="6">#REF!</definedName>
    <definedName name="\N" localSheetId="8">#REF!</definedName>
    <definedName name="\N">#REF!</definedName>
    <definedName name="\T" localSheetId="6">'[2]GANADE10'!$B$90</definedName>
    <definedName name="\T">'[2]GANADE10'!$B$90</definedName>
    <definedName name="__123Graph_A" localSheetId="6" hidden="1">'[5]19.14-15'!$B$34:$B$37</definedName>
    <definedName name="__123Graph_A" hidden="1">'[5]19.14-15'!$B$34:$B$37</definedName>
    <definedName name="__123Graph_ACurrent" localSheetId="10" hidden="1">'[9]19.16'!#REF!</definedName>
    <definedName name="__123Graph_ACurrent" localSheetId="6" hidden="1">'[5]19.14-15'!$B$34:$B$37</definedName>
    <definedName name="__123Graph_ACurrent" hidden="1">'[5]19.14-15'!$B$34:$B$37</definedName>
    <definedName name="__123Graph_AGrßfico1" localSheetId="10" hidden="1">'[9]19.16'!#REF!</definedName>
    <definedName name="__123Graph_AGrßfico1" localSheetId="6" hidden="1">'[5]19.14-15'!$B$34:$B$37</definedName>
    <definedName name="__123Graph_AGrßfico1" hidden="1">'[5]19.14-15'!$B$34:$B$37</definedName>
    <definedName name="__123Graph_B" localSheetId="6" hidden="1">'[1]p122'!#REF!</definedName>
    <definedName name="__123Graph_B" hidden="1">'[1]p122'!#REF!</definedName>
    <definedName name="__123Graph_BCurrent" localSheetId="10" hidden="1">'[9]19.16'!#REF!</definedName>
    <definedName name="__123Graph_BCurrent" localSheetId="6" hidden="1">'[5]19.14-15'!#REF!</definedName>
    <definedName name="__123Graph_BCurrent" hidden="1">'[5]19.14-15'!#REF!</definedName>
    <definedName name="__123Graph_BGrßfico1" localSheetId="10" hidden="1">'[9]19.16'!#REF!</definedName>
    <definedName name="__123Graph_BGrßfico1" localSheetId="6" hidden="1">'[5]19.14-15'!#REF!</definedName>
    <definedName name="__123Graph_BGrßfico1" hidden="1">'[5]19.14-15'!#REF!</definedName>
    <definedName name="__123Graph_C" localSheetId="6" hidden="1">'[5]19.14-15'!$C$34:$C$37</definedName>
    <definedName name="__123Graph_C" hidden="1">'[5]19.14-15'!$C$34:$C$37</definedName>
    <definedName name="__123Graph_CCurrent" localSheetId="10" hidden="1">'[9]19.16'!#REF!</definedName>
    <definedName name="__123Graph_CCurrent" localSheetId="6" hidden="1">'[5]19.14-15'!$C$34:$C$37</definedName>
    <definedName name="__123Graph_CCurrent" hidden="1">'[5]19.14-15'!$C$34:$C$37</definedName>
    <definedName name="__123Graph_CGrßfico1" localSheetId="10" hidden="1">'[9]19.16'!#REF!</definedName>
    <definedName name="__123Graph_CGrßfico1" localSheetId="6" hidden="1">'[5]19.14-15'!$C$34:$C$37</definedName>
    <definedName name="__123Graph_CGrßfico1" hidden="1">'[5]19.14-15'!$C$34:$C$37</definedName>
    <definedName name="__123Graph_D" localSheetId="6" hidden="1">'[1]p122'!#REF!</definedName>
    <definedName name="__123Graph_D" hidden="1">'[1]p122'!#REF!</definedName>
    <definedName name="__123Graph_DCurrent" localSheetId="10" hidden="1">'[9]19.16'!#REF!</definedName>
    <definedName name="__123Graph_DCurrent" localSheetId="6" hidden="1">'[5]19.14-15'!#REF!</definedName>
    <definedName name="__123Graph_DCurrent" hidden="1">'[5]19.14-15'!#REF!</definedName>
    <definedName name="__123Graph_DGrßfico1" localSheetId="10" hidden="1">'[9]19.16'!#REF!</definedName>
    <definedName name="__123Graph_DGrßfico1" localSheetId="6" hidden="1">'[5]19.14-15'!#REF!</definedName>
    <definedName name="__123Graph_DGrßfico1" hidden="1">'[5]19.14-15'!#REF!</definedName>
    <definedName name="__123Graph_E" localSheetId="6" hidden="1">'[5]19.14-15'!$D$34:$D$37</definedName>
    <definedName name="__123Graph_E" hidden="1">'[5]19.14-15'!$D$34:$D$37</definedName>
    <definedName name="__123Graph_ECurrent" localSheetId="10" hidden="1">'[9]19.16'!#REF!</definedName>
    <definedName name="__123Graph_ECurrent" localSheetId="6" hidden="1">'[5]19.14-15'!$D$34:$D$37</definedName>
    <definedName name="__123Graph_ECurrent" hidden="1">'[5]19.14-15'!$D$34:$D$37</definedName>
    <definedName name="__123Graph_EGrßfico1" localSheetId="10" hidden="1">'[9]19.16'!#REF!</definedName>
    <definedName name="__123Graph_EGrßfico1" localSheetId="6" hidden="1">'[5]19.14-15'!$D$34:$D$37</definedName>
    <definedName name="__123Graph_EGrßfico1" hidden="1">'[5]19.14-15'!$D$34:$D$37</definedName>
    <definedName name="__123Graph_F" localSheetId="6" hidden="1">'[1]p122'!#REF!</definedName>
    <definedName name="__123Graph_F" hidden="1">'[1]p122'!#REF!</definedName>
    <definedName name="__123Graph_FCurrent" localSheetId="10" hidden="1">'[9]19.16'!#REF!</definedName>
    <definedName name="__123Graph_FCurrent" localSheetId="6" hidden="1">'[5]19.14-15'!#REF!</definedName>
    <definedName name="__123Graph_FCurrent" hidden="1">'[5]19.14-15'!#REF!</definedName>
    <definedName name="__123Graph_FGrßfico1" localSheetId="10" hidden="1">'[9]19.16'!#REF!</definedName>
    <definedName name="__123Graph_FGrßfico1" localSheetId="6" hidden="1">'[5]19.14-15'!#REF!</definedName>
    <definedName name="__123Graph_FGrßfico1" hidden="1">'[5]19.14-15'!#REF!</definedName>
    <definedName name="__123Graph_X" localSheetId="6" hidden="1">'[1]p122'!#REF!</definedName>
    <definedName name="__123Graph_X" hidden="1">'[1]p122'!#REF!</definedName>
    <definedName name="__123Graph_XCurrent" localSheetId="10" hidden="1">'[9]19.16'!#REF!</definedName>
    <definedName name="__123Graph_XCurrent" localSheetId="6" hidden="1">'[5]19.14-15'!#REF!</definedName>
    <definedName name="__123Graph_XCurrent" hidden="1">'[5]19.14-15'!#REF!</definedName>
    <definedName name="__123Graph_XGrßfico1" localSheetId="10" hidden="1">'[9]19.16'!#REF!</definedName>
    <definedName name="__123Graph_XGrßfico1" localSheetId="6" hidden="1">'[5]19.14-15'!#REF!</definedName>
    <definedName name="__123Graph_XGrßfico1" hidden="1">'[5]19.14-15'!#REF!</definedName>
    <definedName name="A_impresión_IM" localSheetId="6">#REF!</definedName>
    <definedName name="A_impresión_IM">#REF!</definedName>
    <definedName name="alk" localSheetId="6">'[5]19.11-12'!$B$53</definedName>
    <definedName name="alk">'[5]19.11-12'!$B$53</definedName>
    <definedName name="_xlnm.Print_Area" localSheetId="0">'17.1'!$A$1:$I$12</definedName>
    <definedName name="_xlnm.Print_Area" localSheetId="9">'17.10'!$A$1:$K$71</definedName>
    <definedName name="_xlnm.Print_Area" localSheetId="10">'17.11'!$A$1:$G$47</definedName>
    <definedName name="_xlnm.Print_Area" localSheetId="11">'17.12'!$A$1:$D$67</definedName>
    <definedName name="_xlnm.Print_Area" localSheetId="13">'17.14'!$A$1:$G$54</definedName>
    <definedName name="_xlnm.Print_Area" localSheetId="14">'17.15'!$A$1:$F$68</definedName>
    <definedName name="_xlnm.Print_Area" localSheetId="16">'17.17'!$A$1:$G$64</definedName>
    <definedName name="_xlnm.Print_Area" localSheetId="17">'17.18'!$A$1:$G$54</definedName>
    <definedName name="_xlnm.Print_Area" localSheetId="1">'17.2'!$A$1:$G$13</definedName>
    <definedName name="_xlnm.Print_Area" localSheetId="2">'17.3'!$A$1:$G$11</definedName>
    <definedName name="_xlnm.Print_Area" localSheetId="3">'17.4'!$A$1:$G$14</definedName>
    <definedName name="_xlnm.Print_Area" localSheetId="6">'17.7'!$A$1:$E$26</definedName>
    <definedName name="_xlnm.Print_Area" localSheetId="7">'17.8'!$A$1:$K$57</definedName>
    <definedName name="_xlnm.Print_Area" localSheetId="8">'17.9'!$A$1:$C$9</definedName>
    <definedName name="DatosExternos_1" localSheetId="14">'17.15'!$B$8:$F$63</definedName>
    <definedName name="DatosExternos_1" localSheetId="16">'17.17'!$B$8:$G$59</definedName>
    <definedName name="DatosExternos_2" localSheetId="0">'17.1'!$B$8:$I$11</definedName>
    <definedName name="DatosExternos_2" localSheetId="9">'17.10'!$B$9:$K$68</definedName>
    <definedName name="DatosExternos_2" localSheetId="11">'17.12'!$B$8:$D$67</definedName>
    <definedName name="DatosExternos_2" localSheetId="1">'17.2'!$B$9:$G$12</definedName>
    <definedName name="DatosExternos_2" localSheetId="2">'17.3'!$F$6:$F$10</definedName>
    <definedName name="DatosExternos_2" localSheetId="3">'17.4'!$F$7:$F$13</definedName>
    <definedName name="DatosExternos_2" localSheetId="7">'17.8'!$B$9:$K$57</definedName>
    <definedName name="DatosExternos_3" localSheetId="7">'17.8'!$B$9:$K$57</definedName>
    <definedName name="DatosExternos1" localSheetId="0">'17.1'!$B$8:$I$11</definedName>
    <definedName name="DatosExternos1" localSheetId="2">'17.3'!$F$6:$F$10</definedName>
    <definedName name="DatosExternos1_1" localSheetId="0">'17.1'!$B$8:$I$11</definedName>
    <definedName name="DatosExternos2" localSheetId="0">'17.1'!$B$8:$I$11</definedName>
    <definedName name="DatosExternos2" localSheetId="1">'17.2'!$B$9:$G$12</definedName>
    <definedName name="DatosExternos2_1" localSheetId="1">'17.2'!$B$9:$G$12</definedName>
    <definedName name="DatosExternos3" localSheetId="1">'17.2'!$B$9:$G$12</definedName>
    <definedName name="DatosExternos3" localSheetId="2">'17.3'!$F$6:$F$10</definedName>
    <definedName name="DatosExternos3_1" localSheetId="2">'17.3'!$F$6:$F$10</definedName>
    <definedName name="DatosExternos4" localSheetId="2">'17.3'!$F$6:$F$10</definedName>
    <definedName name="DatosExternos4" localSheetId="3">'17.4'!$F$7:$F$13</definedName>
    <definedName name="DatosExternos4_1" localSheetId="3">'17.4'!$F$7:$F$13</definedName>
    <definedName name="DatosExternos5" localSheetId="7">'17.8'!$B$9:$K$56</definedName>
    <definedName name="DatosExternos5_1" localSheetId="7">'17.8'!$B$9:$K$57</definedName>
    <definedName name="DatosExternos5_2" localSheetId="7">'17.8'!$B$9:$K$57</definedName>
    <definedName name="DatosExternos6" localSheetId="9">'17.10'!$B$9:$K$70</definedName>
    <definedName name="DatosExternos6" localSheetId="7">'17.8'!$B$9:$K$56</definedName>
    <definedName name="DatosExternos6_1" localSheetId="9">'17.10'!$B$9:$K$68</definedName>
    <definedName name="DatosExternos7" localSheetId="9">'17.10'!$B$9:$K$70</definedName>
    <definedName name="DatosExternos7" localSheetId="11">'17.12'!$B$8:$D$66</definedName>
    <definedName name="DatosExternos7_1" localSheetId="11">'17.12'!$B$8:$D$67</definedName>
    <definedName name="DatosExternos8" localSheetId="11">'17.12'!$B$8:$D$66</definedName>
    <definedName name="DatosExternos8" localSheetId="14">'17.15'!$B$8:$F$67</definedName>
    <definedName name="DatosExternos9" localSheetId="14">'17.15'!$B$8:$F$67</definedName>
    <definedName name="DatosExternos9" localSheetId="16">'17.17'!$B$8:$G$63</definedName>
    <definedName name="GUION" localSheetId="6">#REF!</definedName>
    <definedName name="GUION">#REF!</definedName>
    <definedName name="Imprimir_área_IM" localSheetId="10">'17.11'!$A$1:$G$70</definedName>
    <definedName name="Imprimir_área_IM" localSheetId="12">#REF!</definedName>
    <definedName name="Imprimir_área_IM" localSheetId="13">#REF!</definedName>
    <definedName name="Imprimir_área_IM" localSheetId="15">#REF!</definedName>
    <definedName name="Imprimir_área_IM" localSheetId="17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8">#REF!</definedName>
    <definedName name="Imprimir_área_IM">#REF!</definedName>
    <definedName name="p421" localSheetId="6">'[6]CARNE1'!$B$44</definedName>
    <definedName name="p421">'[6]CARNE1'!$B$44</definedName>
    <definedName name="p431" localSheetId="6" hidden="1">'[6]CARNE7'!$G$11:$G$93</definedName>
    <definedName name="p431" hidden="1">'[6]CARNE7'!$G$11:$G$93</definedName>
    <definedName name="PEP" localSheetId="6">'[7]GANADE1'!$B$79</definedName>
    <definedName name="PEP">'[7]GANADE1'!$B$79</definedName>
    <definedName name="PEP1" localSheetId="6">'[8]19.11-12'!$B$51</definedName>
    <definedName name="PEP1">'[8]19.11-12'!$B$51</definedName>
    <definedName name="PEP2" localSheetId="10" hidden="1">'[9]19.15'!#REF!</definedName>
    <definedName name="PEP2" localSheetId="6">'[7]GANADE1'!$B$75</definedName>
    <definedName name="PEP2">'[7]GANADE1'!$B$75</definedName>
    <definedName name="PEP3" localSheetId="6">'[8]19.11-12'!$B$53</definedName>
    <definedName name="PEP3">'[8]19.11-12'!$B$53</definedName>
    <definedName name="PEP4" localSheetId="6" hidden="1">'[8]19.14-15'!$B$34:$B$37</definedName>
    <definedName name="PEP4" hidden="1">'[8]19.14-15'!$B$34:$B$37</definedName>
    <definedName name="PP1" localSheetId="6">'[7]GANADE1'!$B$77</definedName>
    <definedName name="PP1">'[7]GANADE1'!$B$77</definedName>
    <definedName name="PP10" localSheetId="6" hidden="1">'[8]19.14-15'!$C$34:$C$37</definedName>
    <definedName name="PP10" hidden="1">'[8]19.14-15'!$C$34:$C$37</definedName>
    <definedName name="PP11" localSheetId="6" hidden="1">'[8]19.14-15'!$C$34:$C$37</definedName>
    <definedName name="PP11" hidden="1">'[8]19.14-15'!$C$34:$C$37</definedName>
    <definedName name="PP12" localSheetId="6" hidden="1">'[8]19.14-15'!$C$34:$C$37</definedName>
    <definedName name="PP12" hidden="1">'[8]19.14-15'!$C$34:$C$37</definedName>
    <definedName name="PP13" localSheetId="6" hidden="1">'[8]19.14-15'!#REF!</definedName>
    <definedName name="PP13" hidden="1">'[8]19.14-15'!#REF!</definedName>
    <definedName name="PP14" localSheetId="6" hidden="1">'[8]19.14-15'!#REF!</definedName>
    <definedName name="PP14" hidden="1">'[8]19.14-15'!#REF!</definedName>
    <definedName name="PP15" localSheetId="6" hidden="1">'[8]19.14-15'!#REF!</definedName>
    <definedName name="PP15" hidden="1">'[8]19.14-15'!#REF!</definedName>
    <definedName name="PP16" localSheetId="6" hidden="1">'[8]19.14-15'!$D$34:$D$37</definedName>
    <definedName name="PP16" hidden="1">'[8]19.14-15'!$D$34:$D$37</definedName>
    <definedName name="PP17" localSheetId="6" hidden="1">'[8]19.14-15'!$D$34:$D$37</definedName>
    <definedName name="PP17" hidden="1">'[8]19.14-15'!$D$34:$D$37</definedName>
    <definedName name="pp18" localSheetId="6" hidden="1">'[8]19.14-15'!$D$34:$D$37</definedName>
    <definedName name="pp18" hidden="1">'[8]19.14-15'!$D$34:$D$37</definedName>
    <definedName name="pp19" localSheetId="6" hidden="1">'[8]19.14-15'!#REF!</definedName>
    <definedName name="pp19" hidden="1">'[8]19.14-15'!#REF!</definedName>
    <definedName name="PP2" localSheetId="6">'[8]19.22'!#REF!</definedName>
    <definedName name="PP2">'[8]19.22'!#REF!</definedName>
    <definedName name="PP20" localSheetId="6" hidden="1">'[8]19.14-15'!#REF!</definedName>
    <definedName name="PP20" hidden="1">'[8]19.14-15'!#REF!</definedName>
    <definedName name="PP21" localSheetId="6" hidden="1">'[8]19.14-15'!#REF!</definedName>
    <definedName name="PP21" hidden="1">'[8]19.14-15'!#REF!</definedName>
    <definedName name="PP22" localSheetId="6" hidden="1">'[8]19.14-15'!#REF!</definedName>
    <definedName name="PP22" hidden="1">'[8]19.14-15'!#REF!</definedName>
    <definedName name="pp23" localSheetId="6" hidden="1">'[8]19.14-15'!#REF!</definedName>
    <definedName name="pp23" hidden="1">'[8]19.14-15'!#REF!</definedName>
    <definedName name="pp24" localSheetId="6" hidden="1">'[8]19.14-15'!#REF!</definedName>
    <definedName name="pp24" hidden="1">'[8]19.14-15'!#REF!</definedName>
    <definedName name="pp25" localSheetId="6" hidden="1">'[8]19.14-15'!#REF!</definedName>
    <definedName name="pp25" hidden="1">'[8]19.14-15'!#REF!</definedName>
    <definedName name="pp26" localSheetId="6" hidden="1">'[8]19.14-15'!#REF!</definedName>
    <definedName name="pp26" hidden="1">'[8]19.14-15'!#REF!</definedName>
    <definedName name="pp27" localSheetId="6" hidden="1">'[8]19.14-15'!#REF!</definedName>
    <definedName name="pp27" hidden="1">'[8]19.14-15'!#REF!</definedName>
    <definedName name="PP3" localSheetId="6">'[7]GANADE1'!$B$79</definedName>
    <definedName name="PP3">'[7]GANADE1'!$B$79</definedName>
    <definedName name="PP4" localSheetId="6">'[8]19.11-12'!$B$51</definedName>
    <definedName name="PP4">'[8]19.11-12'!$B$51</definedName>
    <definedName name="PP5" localSheetId="6" hidden="1">'[8]19.14-15'!$B$34:$B$37</definedName>
    <definedName name="PP5" hidden="1">'[8]19.14-15'!$B$34:$B$37</definedName>
    <definedName name="PP6" localSheetId="6" hidden="1">'[8]19.14-15'!$B$34:$B$37</definedName>
    <definedName name="PP6" hidden="1">'[8]19.14-15'!$B$34:$B$37</definedName>
    <definedName name="PP7" localSheetId="6" hidden="1">'[8]19.14-15'!#REF!</definedName>
    <definedName name="PP7" hidden="1">'[8]19.14-15'!#REF!</definedName>
    <definedName name="PP8" localSheetId="6" hidden="1">'[8]19.14-15'!#REF!</definedName>
    <definedName name="PP8" hidden="1">'[8]19.14-15'!#REF!</definedName>
    <definedName name="PP9" localSheetId="6" hidden="1">'[8]19.14-15'!#REF!</definedName>
    <definedName name="PP9" hidden="1">'[8]19.14-15'!#REF!</definedName>
    <definedName name="RUTINA" localSheetId="6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<sst xmlns="http://schemas.openxmlformats.org/spreadsheetml/2006/main" count="1196" uniqueCount="271">
  <si>
    <t>OLIVAR</t>
  </si>
  <si>
    <t>17.5.  OLIVAR: Serie histórica de superficie, rendimiento y producción</t>
  </si>
  <si>
    <t>Olivar de aceituna de mesa</t>
  </si>
  <si>
    <t>Olivar de aceituna de almazara</t>
  </si>
  <si>
    <t>Años</t>
  </si>
  <si>
    <t>Superficie (miles de ha)</t>
  </si>
  <si>
    <t>Rendimiento</t>
  </si>
  <si>
    <t>de la superficie</t>
  </si>
  <si>
    <t>Producción</t>
  </si>
  <si>
    <t>Total</t>
  </si>
  <si>
    <t>En producción</t>
  </si>
  <si>
    <t>en producción</t>
  </si>
  <si>
    <t>de aceituna</t>
  </si>
  <si>
    <t>(qm/ha)</t>
  </si>
  <si>
    <t>(miles de t)</t>
  </si>
  <si>
    <t xml:space="preserve">  (P) Provisional.   </t>
  </si>
  <si>
    <t>17.6.  OLIVAR: Serie histórica del destino de la producción de aceituna</t>
  </si>
  <si>
    <t>Producción total</t>
  </si>
  <si>
    <t>Aceituna</t>
  </si>
  <si>
    <t>para aderezo</t>
  </si>
  <si>
    <t>para almazara</t>
  </si>
  <si>
    <t>17.13.  ACEITUNA: Serie histórica de la destinada a aderezo, valor, producto obtenido y comercio exterior</t>
  </si>
  <si>
    <t>Precio medio</t>
  </si>
  <si>
    <t>Comercio exterior</t>
  </si>
  <si>
    <t>percibido por</t>
  </si>
  <si>
    <t>Valor</t>
  </si>
  <si>
    <t>aderezada</t>
  </si>
  <si>
    <t>(toneladas)</t>
  </si>
  <si>
    <t>los agricultores</t>
  </si>
  <si>
    <t>(miles de euros)</t>
  </si>
  <si>
    <t>obtenida</t>
  </si>
  <si>
    <t>Importaciones</t>
  </si>
  <si>
    <t>Exportaciones</t>
  </si>
  <si>
    <t>(euros/100kg)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</si>
  <si>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</si>
  <si>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</si>
  <si>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</si>
  <si>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</si>
  <si>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</si>
  <si>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</si>
  <si>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</si>
  <si>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</si>
  <si>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</si>
  <si>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</si>
  <si>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</si>
  <si>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</si>
  <si>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</si>
  <si>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</si>
  <si>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</si>
  <si>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</si>
  <si>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</si>
  <si>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</si>
  <si>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</si>
  <si>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</si>
  <si>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</si>
  <si>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</si>
  <si>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</si>
  <si>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</si>
  <si>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</si>
  <si>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</si>
  <si>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</si>
  <si>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</si>
  <si>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</si>
  <si>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</si>
  <si>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</si>
  <si>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</si>
  <si>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</si>
  <si>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</si>
  <si>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</si>
  <si>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</si>
  <si>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</si>
  <si>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</si>
  <si>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</si>
  <si>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</si>
  <si>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</si>
  <si>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Producción </t>
  </si>
  <si>
    <t>Principales países</t>
  </si>
  <si>
    <t>de aceite</t>
  </si>
  <si>
    <t xml:space="preserve">          Importaciones</t>
  </si>
  <si>
    <t xml:space="preserve">          Exportaciones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</si>
  <si>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</si>
  <si>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</si>
  <si>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</si>
  <si>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</si>
  <si>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</si>
  <si>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</si>
  <si>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</si>
  <si>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</si>
  <si>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</si>
  <si>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</si>
  <si>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</si>
  <si>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Chipre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</si>
  <si>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</si>
  <si>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</si>
  <si>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</si>
  <si>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</si>
  <si>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</si>
  <si>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</si>
  <si>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</si>
  <si>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</si>
  <si>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</si>
  <si>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</si>
  <si>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</si>
  <si>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Superficie en plantación regular</t>
  </si>
  <si>
    <t>Arboles</t>
  </si>
  <si>
    <t>Arranques</t>
  </si>
  <si>
    <t>Plantaciones</t>
  </si>
  <si>
    <t>(hectáreas)</t>
  </si>
  <si>
    <t>diseminados</t>
  </si>
  <si>
    <t>en el año</t>
  </si>
  <si>
    <t>Secano</t>
  </si>
  <si>
    <t>Regadío</t>
  </si>
  <si>
    <t>(número)</t>
  </si>
  <si>
    <t>De la superficie en producción</t>
  </si>
  <si>
    <t>(kg/ha)</t>
  </si>
  <si>
    <t>(kg/árbol)</t>
  </si>
  <si>
    <t>Provincias y</t>
  </si>
  <si>
    <t>Superficie en producción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</si>
  <si>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</si>
  <si>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</si>
  <si>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</si>
  <si>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</si>
  <si>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</si>
  <si>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</si>
  <si>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</si>
  <si>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</si>
  <si>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Salamanca</t>
  </si>
  <si>
    <t>Zamora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</si>
  <si>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</si>
  <si>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</si>
  <si>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</si>
  <si>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</si>
  <si>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</si>
  <si>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</si>
  <si>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</si>
  <si>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</si>
  <si>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</si>
  <si>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</si>
  <si>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</si>
  <si>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</si>
  <si>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</si>
  <si>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</si>
  <si>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</si>
  <si>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</si>
  <si>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</si>
  <si>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</si>
  <si>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 xml:space="preserve"> CANARIAS</t>
  </si>
  <si>
    <t>ESPAÑA</t>
  </si>
  <si>
    <t>Superficie en plantación regular (hectáreas)</t>
  </si>
  <si>
    <t>Cultivo</t>
  </si>
  <si>
    <t xml:space="preserve">  Olivar total</t>
  </si>
  <si>
    <t>Destino de la producción</t>
  </si>
  <si>
    <t>De árboles</t>
  </si>
  <si>
    <t>total</t>
  </si>
  <si>
    <t>Productos</t>
  </si>
  <si>
    <t>Cantidad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</si>
  <si>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</si>
  <si>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</si>
  <si>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</si>
  <si>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</si>
  <si>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</si>
  <si>
    <t>Producción según clases de acidez</t>
  </si>
  <si>
    <t xml:space="preserve">   Extra, hasta 0,5º</t>
  </si>
  <si>
    <t xml:space="preserve">   Extra, de 0,5º a 1º</t>
  </si>
  <si>
    <t xml:space="preserve">   Fino, de 1º a 1,5º</t>
  </si>
  <si>
    <t xml:space="preserve">   Corriente, de 1,5º a 3º</t>
  </si>
  <si>
    <t xml:space="preserve">   Lampante, de más de 3º</t>
  </si>
  <si>
    <r>
      <t xml:space="preserve">   </t>
    </r>
    <r>
      <rPr>
        <b/>
        <sz val="10"/>
        <rFont val="Arial"/>
        <family val="2"/>
      </rPr>
      <t xml:space="preserve">  Total</t>
    </r>
  </si>
  <si>
    <t>17.7.  BALANCE DE PRODUCTOS DEL OLIVO (miles de toneladas)</t>
  </si>
  <si>
    <t>Cobertura geográfica: ESPAÑA</t>
  </si>
  <si>
    <t>Aceitunas</t>
  </si>
  <si>
    <t>Aceite de oliva</t>
  </si>
  <si>
    <t>Orujo de aceitunas</t>
  </si>
  <si>
    <t>Conceptos</t>
  </si>
  <si>
    <t>(sin hueso en</t>
  </si>
  <si>
    <t>de mesa</t>
  </si>
  <si>
    <t>alimentación animal)</t>
  </si>
  <si>
    <t>IMPORTACIONES</t>
  </si>
  <si>
    <t xml:space="preserve">  De la U.E.</t>
  </si>
  <si>
    <t>EXPORTACIONES</t>
  </si>
  <si>
    <t xml:space="preserve">  A la U.E.</t>
  </si>
  <si>
    <t xml:space="preserve">  Semillas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</si>
  <si>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</si>
  <si>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</si>
  <si>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</si>
  <si>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</si>
  <si>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</si>
  <si>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 xml:space="preserve"> LA RIOJA</t>
  </si>
  <si>
    <t>Teruel</t>
  </si>
  <si>
    <t>Zaragoza</t>
  </si>
  <si>
    <t>Albacete</t>
  </si>
  <si>
    <t>Alava</t>
  </si>
  <si>
    <t xml:space="preserve"> NAVARRA</t>
  </si>
  <si>
    <t>Huesca</t>
  </si>
  <si>
    <t>Ciudad Real</t>
  </si>
  <si>
    <t>Toledo</t>
  </si>
  <si>
    <t>Aceituna total</t>
  </si>
  <si>
    <t>Aceituna para aderezo</t>
  </si>
  <si>
    <t>Aceituna para almazara</t>
  </si>
  <si>
    <t>Aceite</t>
  </si>
  <si>
    <t>Orujo sin</t>
  </si>
  <si>
    <t>Turbios</t>
  </si>
  <si>
    <t>virgen</t>
  </si>
  <si>
    <t>de orujo</t>
  </si>
  <si>
    <t>desgrasar</t>
  </si>
  <si>
    <t>(hectolitros)</t>
  </si>
  <si>
    <t>Extra</t>
  </si>
  <si>
    <t>Fino</t>
  </si>
  <si>
    <t>Corriente</t>
  </si>
  <si>
    <t>Lampante</t>
  </si>
  <si>
    <t>Hasta 0,5º</t>
  </si>
  <si>
    <t>De 0,5 a 1º</t>
  </si>
  <si>
    <t>De 1 a 1,5º</t>
  </si>
  <si>
    <t>De 1,5 a 3º</t>
  </si>
  <si>
    <t>De más de 3º</t>
  </si>
  <si>
    <t>de acidez</t>
  </si>
  <si>
    <t>Productos obtenidos</t>
  </si>
  <si>
    <t>Orujos sin desgrasar</t>
  </si>
  <si>
    <t>Aceite de orujo</t>
  </si>
  <si>
    <t>(miles de hl)</t>
  </si>
  <si>
    <t>Aceite de oliva virgen</t>
  </si>
  <si>
    <t>comercio exterior</t>
  </si>
  <si>
    <t>precios percibidos por los agricultores (euros/100kg)</t>
  </si>
  <si>
    <t>Importación</t>
  </si>
  <si>
    <t>Exportación</t>
  </si>
  <si>
    <t>hasta 0,5º</t>
  </si>
  <si>
    <t>de 0,5 a 1º</t>
  </si>
  <si>
    <t>de 1 a 1,5º</t>
  </si>
  <si>
    <t>de 1,5 a 3º</t>
  </si>
  <si>
    <t>Superficie</t>
  </si>
  <si>
    <t xml:space="preserve"> Ceuta</t>
  </si>
  <si>
    <t xml:space="preserve"> Melilla</t>
  </si>
  <si>
    <t>Fuente: Censo Agrario, 1999. I.N.E.</t>
  </si>
  <si>
    <t>17.9.  OLIVAR: Ciudades Autónomas de Ceuta y Melilla, 1999</t>
  </si>
  <si>
    <t>PRODUCCION UTILIZABLE</t>
  </si>
  <si>
    <t>VARIACION DE EXISTENCIAS</t>
  </si>
  <si>
    <t>UTILIZACION INTERIOR TOTAL</t>
  </si>
  <si>
    <t>17.14.  ACEITUNA ADEREZADA: Comercio exterior de España, según países (toneladas)</t>
  </si>
  <si>
    <t xml:space="preserve">   Rumania</t>
  </si>
  <si>
    <t>17.18.  ACEITE DE OLIVA: Comercio exterior de España, según países (toneladas)</t>
  </si>
  <si>
    <t xml:space="preserve"> 17.11.  ACEITUNA Y ACEITE: Datos de producción de aceituna, aceite y comercio exterior de aceite de oliva </t>
  </si>
  <si>
    <t>17.16.  ACEITUNA: Serie histórica de la destinada a almazara, productos obtenidos,</t>
  </si>
  <si>
    <t>comercio exterior y precios del aceite</t>
  </si>
  <si>
    <t>PAISES DE EUROPA</t>
  </si>
  <si>
    <t>OTROS PAISES DEL MUNDO</t>
  </si>
  <si>
    <t>de diferentes países del mundo, 2002 (miles de toneladas)</t>
  </si>
  <si>
    <t>17.2.  OLIVAR: Resumen nacional de rendimiento y producción, 2002</t>
  </si>
  <si>
    <t>17.3.  OLIVAR: Productos obtenidos de la aceituna, 2002-03</t>
  </si>
  <si>
    <t>2003 (P)</t>
  </si>
  <si>
    <t>Destino de la producción (miles de toneladas)</t>
  </si>
  <si>
    <t>(miles de toneladas)</t>
  </si>
  <si>
    <t>Campaña 2001/02; período 1.7-30.6</t>
  </si>
  <si>
    <t>17.8.  OLIVAR DE ACEITUNA DE MESA: Análisis provincial de superficie, rendimiento y producción, 2002</t>
  </si>
  <si>
    <t>17.10.  OLIVAR DE ACEITUNA DE ALMAZARA: Análisis provincial de superficie, rendimiento y producción,  2002</t>
  </si>
  <si>
    <t>17.1.  OLIVAR: Resumen nacional de la superficie, 2002</t>
  </si>
  <si>
    <t>17.4.  ACEITE DE OLIVA VIRGEN: Datos de producción, campaña 2002-03</t>
  </si>
  <si>
    <t>de almazara</t>
  </si>
  <si>
    <t xml:space="preserve"> ARAGÓN</t>
  </si>
  <si>
    <t>Valladolid</t>
  </si>
  <si>
    <t xml:space="preserve"> CASTILLA Y LEÓN</t>
  </si>
  <si>
    <t xml:space="preserve"> ANDALUCÍA</t>
  </si>
  <si>
    <t xml:space="preserve"> PAÍS VASCO</t>
  </si>
  <si>
    <t>17.12.  ACEITUNA: Análisis provincial del destino de la producción total (toneladas), 2002</t>
  </si>
  <si>
    <t>17.15.  ACEITUNA: Análisis provincial de los productos obtenidos de la aceituna,  2002</t>
  </si>
  <si>
    <t>17.17.  ACEITE DE OLIVA VIRGEN: Análisis provincial de la producción según clases (toneladas), 2002</t>
  </si>
  <si>
    <t>Extra hasta 1º</t>
  </si>
  <si>
    <t>Fino de 1º a 2º</t>
  </si>
  <si>
    <t>Corriente de 2,1º a 3,3º</t>
  </si>
  <si>
    <t>Badajoz</t>
  </si>
  <si>
    <t>Cáceres</t>
  </si>
  <si>
    <t xml:space="preserve"> EXTREMADURA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</si>
</sst>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78" fontId="0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6" fillId="0" borderId="0" xfId="21" applyFont="1" applyFill="1">
      <alignment/>
      <protection/>
    </xf>
    <xf numFmtId="176" fontId="0" fillId="0" borderId="9" xfId="21" applyFont="1" applyFill="1" applyBorder="1">
      <alignment/>
      <protection/>
    </xf>
    <xf numFmtId="176" fontId="0" fillId="0" borderId="10" xfId="2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76" fontId="0" fillId="0" borderId="1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10" xfId="21" applyNumberFormat="1" applyFont="1" applyFill="1" applyBorder="1" applyAlignment="1">
      <alignment horizontal="center"/>
      <protection/>
    </xf>
    <xf numFmtId="1" fontId="0" fillId="0" borderId="11" xfId="21" applyNumberFormat="1" applyFont="1" applyFill="1" applyBorder="1" applyAlignment="1">
      <alignment horizontal="center"/>
      <protection/>
    </xf>
    <xf numFmtId="176" fontId="7" fillId="0" borderId="3" xfId="21" applyFont="1" applyFill="1" applyBorder="1">
      <alignment/>
      <protection/>
    </xf>
    <xf numFmtId="176" fontId="7" fillId="0" borderId="4" xfId="21" applyFont="1" applyFill="1" applyBorder="1" applyAlignment="1">
      <alignment horizontal="right"/>
      <protection/>
    </xf>
    <xf numFmtId="176" fontId="7" fillId="0" borderId="5" xfId="21" applyFont="1" applyFill="1" applyBorder="1" applyAlignment="1">
      <alignment horizontal="right"/>
      <protection/>
    </xf>
    <xf numFmtId="176" fontId="0" fillId="0" borderId="6" xfId="21" applyFont="1" applyFill="1" applyBorder="1">
      <alignment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7" xfId="21" applyFont="1" applyFill="1" applyBorder="1" applyAlignment="1">
      <alignment horizontal="right"/>
      <protection/>
    </xf>
    <xf numFmtId="176" fontId="0" fillId="0" borderId="8" xfId="21" applyFont="1" applyFill="1" applyBorder="1">
      <alignment/>
      <protection/>
    </xf>
    <xf numFmtId="176" fontId="0" fillId="0" borderId="2" xfId="21" applyFont="1" applyFill="1" applyBorder="1" applyAlignment="1">
      <alignment horizontal="right"/>
      <protection/>
    </xf>
    <xf numFmtId="176" fontId="0" fillId="0" borderId="12" xfId="2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7" xfId="21" applyFont="1" applyFill="1" applyBorder="1">
      <alignment/>
      <protection/>
    </xf>
    <xf numFmtId="176" fontId="0" fillId="0" borderId="2" xfId="21" applyFont="1" applyFill="1" applyBorder="1">
      <alignment/>
      <protection/>
    </xf>
    <xf numFmtId="176" fontId="7" fillId="0" borderId="4" xfId="0" applyNumberFormat="1" applyFont="1" applyFill="1" applyBorder="1" applyAlignment="1" applyProtection="1">
      <alignment horizontal="right"/>
      <protection/>
    </xf>
    <xf numFmtId="176" fontId="7" fillId="0" borderId="5" xfId="0" applyNumberFormat="1" applyFont="1" applyFill="1" applyBorder="1" applyAlignment="1" applyProtection="1">
      <alignment horizontal="right"/>
      <protection/>
    </xf>
    <xf numFmtId="176" fontId="5" fillId="0" borderId="0" xfId="21" applyFont="1" applyFill="1" applyAlignment="1">
      <alignment horizontal="center"/>
      <protection/>
    </xf>
    <xf numFmtId="176" fontId="7" fillId="0" borderId="6" xfId="21" applyFont="1" applyFill="1" applyBorder="1">
      <alignment/>
      <protection/>
    </xf>
    <xf numFmtId="176" fontId="7" fillId="0" borderId="1" xfId="21" applyFont="1" applyFill="1" applyBorder="1" applyAlignment="1">
      <alignment horizontal="right"/>
      <protection/>
    </xf>
    <xf numFmtId="176" fontId="7" fillId="0" borderId="7" xfId="21" applyFont="1" applyFill="1" applyBorder="1" applyAlignment="1">
      <alignment horizontal="right"/>
      <protection/>
    </xf>
    <xf numFmtId="3" fontId="7" fillId="0" borderId="6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14" xfId="0" applyFont="1" applyFill="1" applyBorder="1" applyAlignment="1">
      <alignment horizontal="left"/>
    </xf>
    <xf numFmtId="178" fontId="0" fillId="0" borderId="5" xfId="0" applyNumberFormat="1" applyFont="1" applyFill="1" applyBorder="1" applyAlignment="1" applyProtection="1">
      <alignment horizontal="right"/>
      <protection/>
    </xf>
    <xf numFmtId="176" fontId="0" fillId="0" borderId="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78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8" fontId="0" fillId="0" borderId="7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3" fontId="0" fillId="0" borderId="5" xfId="0" applyNumberFormat="1" applyFont="1" applyFill="1" applyBorder="1" applyAlignment="1" applyProtection="1">
      <alignment horizontal="righ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/>
    </xf>
    <xf numFmtId="176" fontId="7" fillId="0" borderId="7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39" fontId="0" fillId="0" borderId="5" xfId="0" applyNumberFormat="1" applyFont="1" applyFill="1" applyBorder="1" applyAlignment="1" applyProtection="1">
      <alignment horizontal="right"/>
      <protection/>
    </xf>
    <xf numFmtId="37" fontId="0" fillId="0" borderId="5" xfId="0" applyNumberFormat="1" applyFont="1" applyFill="1" applyBorder="1" applyAlignment="1" applyProtection="1">
      <alignment horizontal="right"/>
      <protection/>
    </xf>
    <xf numFmtId="37" fontId="0" fillId="0" borderId="5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 indent="1"/>
    </xf>
    <xf numFmtId="0" fontId="0" fillId="0" borderId="8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8" fontId="0" fillId="0" borderId="5" xfId="0" applyNumberFormat="1" applyFont="1" applyFill="1" applyBorder="1" applyAlignment="1">
      <alignment horizontal="center"/>
    </xf>
    <xf numFmtId="178" fontId="0" fillId="0" borderId="5" xfId="0" applyNumberFormat="1" applyFont="1" applyFill="1" applyBorder="1" applyAlignment="1" applyProtection="1">
      <alignment horizontal="center"/>
      <protection/>
    </xf>
    <xf numFmtId="178" fontId="0" fillId="0" borderId="7" xfId="0" applyNumberFormat="1" applyFont="1" applyFill="1" applyBorder="1" applyAlignment="1">
      <alignment horizontal="center"/>
    </xf>
    <xf numFmtId="178" fontId="0" fillId="0" borderId="7" xfId="0" applyNumberFormat="1" applyFont="1" applyFill="1" applyBorder="1" applyAlignment="1" applyProtection="1">
      <alignment horizontal="center"/>
      <protection/>
    </xf>
    <xf numFmtId="178" fontId="0" fillId="0" borderId="1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 applyProtection="1">
      <alignment horizontal="center"/>
      <protection/>
    </xf>
    <xf numFmtId="178" fontId="0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178" fontId="0" fillId="0" borderId="5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78" fontId="0" fillId="0" borderId="7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 applyProtection="1">
      <alignment horizontal="center"/>
      <protection/>
    </xf>
    <xf numFmtId="178" fontId="0" fillId="0" borderId="5" xfId="0" applyNumberFormat="1" applyFont="1" applyFill="1" applyBorder="1" applyAlignment="1" applyProtection="1">
      <alignment horizontal="center"/>
      <protection/>
    </xf>
    <xf numFmtId="178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quotePrefix="1">
      <alignment horizontal="center"/>
    </xf>
    <xf numFmtId="0" fontId="0" fillId="0" borderId="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178" fontId="0" fillId="0" borderId="7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78" fontId="0" fillId="0" borderId="12" xfId="0" applyNumberFormat="1" applyFont="1" applyFill="1" applyBorder="1" applyAlignment="1">
      <alignment horizontal="center"/>
    </xf>
    <xf numFmtId="178" fontId="0" fillId="0" borderId="17" xfId="0" applyNumberFormat="1" applyFont="1" applyFill="1" applyBorder="1" applyAlignment="1">
      <alignment horizontal="center"/>
    </xf>
    <xf numFmtId="176" fontId="0" fillId="0" borderId="7" xfId="2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76" fontId="0" fillId="0" borderId="0" xfId="21" applyFont="1" applyFill="1" applyBorder="1" applyAlignment="1">
      <alignment horizontal="center"/>
      <protection/>
    </xf>
    <xf numFmtId="176" fontId="5" fillId="0" borderId="0" xfId="21" applyFont="1" applyFill="1" applyAlignment="1">
      <alignment horizontal="center"/>
      <protection/>
    </xf>
    <xf numFmtId="176" fontId="0" fillId="0" borderId="22" xfId="21" applyFont="1" applyFill="1" applyBorder="1" applyAlignment="1">
      <alignment horizontal="center"/>
      <protection/>
    </xf>
    <xf numFmtId="3" fontId="5" fillId="0" borderId="0" xfId="0" applyNumberFormat="1" applyFont="1" applyFill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82" fontId="0" fillId="0" borderId="5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82" fontId="0" fillId="0" borderId="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182" fontId="7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2" fontId="0" fillId="0" borderId="7" xfId="0" applyNumberFormat="1" applyFont="1" applyFill="1" applyBorder="1" applyAlignment="1" quotePrefix="1">
      <alignment horizontal="right"/>
    </xf>
    <xf numFmtId="182" fontId="0" fillId="0" borderId="7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>
      <alignment/>
    </xf>
    <xf numFmtId="37" fontId="7" fillId="0" borderId="0" xfId="0" applyNumberFormat="1" applyFont="1" applyFill="1" applyAlignment="1" applyProtection="1">
      <alignment/>
      <protection/>
    </xf>
    <xf numFmtId="182" fontId="7" fillId="0" borderId="7" xfId="0" applyNumberFormat="1" applyFont="1" applyFill="1" applyBorder="1" applyAlignment="1">
      <alignment horizontal="right"/>
    </xf>
    <xf numFmtId="182" fontId="7" fillId="0" borderId="7" xfId="0" applyNumberFormat="1" applyFont="1" applyFill="1" applyBorder="1" applyAlignment="1" quotePrefix="1">
      <alignment horizontal="right"/>
    </xf>
    <xf numFmtId="37" fontId="0" fillId="0" borderId="0" xfId="0" applyNumberFormat="1" applyFont="1" applyFill="1" applyAlignment="1" applyProtection="1">
      <alignment/>
      <protection/>
    </xf>
    <xf numFmtId="182" fontId="7" fillId="0" borderId="7" xfId="0" applyNumberFormat="1" applyFont="1" applyFill="1" applyBorder="1" applyAlignment="1" applyProtection="1">
      <alignment horizontal="right"/>
      <protection/>
    </xf>
    <xf numFmtId="182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2" fontId="0" fillId="0" borderId="0" xfId="0" applyNumberFormat="1" applyFont="1" applyFill="1" applyAlignment="1">
      <alignment/>
    </xf>
    <xf numFmtId="179" fontId="0" fillId="0" borderId="2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182" fontId="0" fillId="0" borderId="1" xfId="0" applyNumberFormat="1" applyFont="1" applyFill="1" applyBorder="1" applyAlignment="1">
      <alignment horizontal="right"/>
    </xf>
    <xf numFmtId="182" fontId="7" fillId="0" borderId="1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" fontId="0" fillId="0" borderId="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Continuous"/>
    </xf>
    <xf numFmtId="1" fontId="0" fillId="0" borderId="26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Continuous"/>
    </xf>
    <xf numFmtId="1" fontId="0" fillId="0" borderId="22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3" fontId="7" fillId="0" borderId="3" xfId="0" applyNumberFormat="1" applyFont="1" applyFill="1" applyBorder="1" applyAlignment="1">
      <alignment horizontal="right"/>
    </xf>
    <xf numFmtId="183" fontId="7" fillId="0" borderId="4" xfId="0" applyNumberFormat="1" applyFont="1" applyFill="1" applyBorder="1" applyAlignment="1">
      <alignment horizontal="right"/>
    </xf>
    <xf numFmtId="183" fontId="7" fillId="0" borderId="14" xfId="0" applyNumberFormat="1" applyFont="1" applyFill="1" applyBorder="1" applyAlignment="1">
      <alignment horizontal="right"/>
    </xf>
    <xf numFmtId="183" fontId="7" fillId="0" borderId="6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183" fontId="0" fillId="0" borderId="6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0" fillId="0" borderId="7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 horizontal="right"/>
    </xf>
    <xf numFmtId="183" fontId="0" fillId="0" borderId="8" xfId="0" applyNumberFormat="1" applyFont="1" applyFill="1" applyBorder="1" applyAlignment="1">
      <alignment horizontal="right"/>
    </xf>
    <xf numFmtId="183" fontId="0" fillId="0" borderId="2" xfId="0" applyNumberFormat="1" applyFont="1" applyFill="1" applyBorder="1" applyAlignment="1">
      <alignment horizontal="right"/>
    </xf>
    <xf numFmtId="183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82" fontId="0" fillId="0" borderId="14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2" fontId="7" fillId="0" borderId="17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82" fontId="0" fillId="0" borderId="14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82" fontId="0" fillId="0" borderId="5" xfId="0" applyNumberFormat="1" applyFont="1" applyFill="1" applyBorder="1" applyAlignment="1" applyProtection="1">
      <alignment horizontal="right"/>
      <protection/>
    </xf>
    <xf numFmtId="182" fontId="0" fillId="0" borderId="4" xfId="0" applyNumberFormat="1" applyFont="1" applyFill="1" applyBorder="1" applyAlignment="1">
      <alignment horizontal="right"/>
    </xf>
    <xf numFmtId="182" fontId="7" fillId="0" borderId="12" xfId="0" applyNumberFormat="1" applyFont="1" applyFill="1" applyBorder="1" applyAlignment="1" quotePrefix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  <sheetDataSet>
      <sheetData sheetId="0">
        <row r="8">
          <cell r="E8">
            <v>119302</v>
          </cell>
          <cell r="F8">
            <v>38067</v>
          </cell>
        </row>
        <row r="9">
          <cell r="E9">
            <v>1864256</v>
          </cell>
          <cell r="F9">
            <v>279716</v>
          </cell>
        </row>
        <row r="11">
          <cell r="E11">
            <v>1983558</v>
          </cell>
          <cell r="F11">
            <v>317783</v>
          </cell>
        </row>
      </sheetData>
      <sheetData sheetId="1">
        <row r="10">
          <cell r="B10">
            <v>1620.2019502686326</v>
          </cell>
          <cell r="C10">
            <v>3701.3379320453605</v>
          </cell>
        </row>
      </sheetData>
      <sheetData sheetId="4">
        <row r="57">
          <cell r="B57">
            <v>122565</v>
          </cell>
          <cell r="C57">
            <v>41768</v>
          </cell>
          <cell r="D57">
            <v>164333</v>
          </cell>
          <cell r="E57">
            <v>119302</v>
          </cell>
          <cell r="F57">
            <v>38067</v>
          </cell>
          <cell r="G57">
            <v>52217</v>
          </cell>
          <cell r="H57">
            <v>1711.34581985214</v>
          </cell>
          <cell r="I57">
            <v>4023.1891664696454</v>
          </cell>
          <cell r="J57">
            <v>10.593408276997913</v>
          </cell>
          <cell r="K57">
            <v>357890</v>
          </cell>
        </row>
      </sheetData>
      <sheetData sheetId="5">
        <row r="68">
          <cell r="B68">
            <v>1959044</v>
          </cell>
          <cell r="C68">
            <v>307205</v>
          </cell>
          <cell r="D68">
            <v>2266249</v>
          </cell>
          <cell r="E68">
            <v>1864256</v>
          </cell>
          <cell r="F68">
            <v>279716</v>
          </cell>
          <cell r="G68">
            <v>310980</v>
          </cell>
          <cell r="H68">
            <v>1620.2019502686326</v>
          </cell>
          <cell r="I68">
            <v>3701.3379320453605</v>
          </cell>
          <cell r="J68">
            <v>4.946041546080134</v>
          </cell>
          <cell r="K68">
            <v>4057021</v>
          </cell>
        </row>
      </sheetData>
      <sheetData sheetId="7">
        <row r="66">
          <cell r="B66">
            <v>407871</v>
          </cell>
          <cell r="C66">
            <v>879067</v>
          </cell>
          <cell r="D66">
            <v>67947</v>
          </cell>
          <cell r="E66">
            <v>2064861</v>
          </cell>
          <cell r="F66">
            <v>14020</v>
          </cell>
        </row>
      </sheetData>
      <sheetData sheetId="8">
        <row r="63">
          <cell r="C63">
            <v>135283</v>
          </cell>
          <cell r="D63">
            <v>304236</v>
          </cell>
          <cell r="E63">
            <v>61313</v>
          </cell>
          <cell r="F63">
            <v>211529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1"/>
  <dimension ref="A1:J13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43" customWidth="1"/>
    <col min="2" max="8" width="12.7109375" style="43" customWidth="1"/>
    <col min="9" max="9" width="11.7109375" style="43" customWidth="1"/>
    <col min="10" max="11" width="11.421875" style="43" customWidth="1"/>
    <col min="12" max="12" width="27.00390625" style="43" customWidth="1"/>
    <col min="13" max="18" width="15.28125" style="43" customWidth="1"/>
    <col min="19" max="21" width="11.421875" style="43" customWidth="1"/>
    <col min="22" max="23" width="11.00390625" style="43" customWidth="1"/>
    <col min="24" max="24" width="11.421875" style="43" customWidth="1"/>
    <col min="25" max="25" width="11.00390625" style="43" customWidth="1"/>
    <col min="26" max="16384" width="11.421875" style="43" customWidth="1"/>
  </cols>
  <sheetData>
    <row r="1" spans="1:9" s="44" customFormat="1" ht="18">
      <c r="A1" s="198" t="s">
        <v>0</v>
      </c>
      <c r="B1" s="198"/>
      <c r="C1" s="198"/>
      <c r="D1" s="198"/>
      <c r="E1" s="198"/>
      <c r="F1" s="198"/>
      <c r="G1" s="198"/>
      <c r="H1" s="198"/>
      <c r="I1" s="198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5">
      <c r="A3" s="155" t="s">
        <v>254</v>
      </c>
      <c r="B3" s="155"/>
      <c r="C3" s="155"/>
      <c r="D3" s="155"/>
      <c r="E3" s="155"/>
      <c r="F3" s="155"/>
      <c r="G3" s="155"/>
      <c r="H3" s="155"/>
      <c r="I3" s="155"/>
    </row>
    <row r="4" spans="1:9" ht="15.75" thickBot="1">
      <c r="A4" s="200"/>
      <c r="B4" s="200"/>
      <c r="C4" s="200"/>
      <c r="D4" s="200"/>
      <c r="E4" s="200"/>
      <c r="F4" s="200"/>
      <c r="G4" s="200"/>
      <c r="H4" s="200"/>
      <c r="I4" s="200"/>
    </row>
    <row r="5" spans="1:9" ht="12.75">
      <c r="A5" s="52"/>
      <c r="B5" s="201" t="s">
        <v>148</v>
      </c>
      <c r="C5" s="202"/>
      <c r="D5" s="202"/>
      <c r="E5" s="202"/>
      <c r="F5" s="203"/>
      <c r="G5" s="204" t="s">
        <v>104</v>
      </c>
      <c r="H5" s="205" t="s">
        <v>105</v>
      </c>
      <c r="I5" s="205" t="s">
        <v>106</v>
      </c>
    </row>
    <row r="6" spans="1:9" ht="12.75">
      <c r="A6" s="49" t="s">
        <v>149</v>
      </c>
      <c r="B6" s="206"/>
      <c r="C6" s="166" t="s">
        <v>9</v>
      </c>
      <c r="D6" s="207"/>
      <c r="E6" s="174" t="s">
        <v>10</v>
      </c>
      <c r="F6" s="175"/>
      <c r="G6" s="208" t="s">
        <v>108</v>
      </c>
      <c r="H6" s="50" t="s">
        <v>109</v>
      </c>
      <c r="I6" s="50" t="s">
        <v>109</v>
      </c>
    </row>
    <row r="7" spans="1:9" ht="13.5" thickBot="1">
      <c r="A7" s="45"/>
      <c r="B7" s="50" t="s">
        <v>110</v>
      </c>
      <c r="C7" s="48" t="s">
        <v>111</v>
      </c>
      <c r="D7" s="48" t="s">
        <v>9</v>
      </c>
      <c r="E7" s="50" t="s">
        <v>110</v>
      </c>
      <c r="F7" s="48" t="s">
        <v>111</v>
      </c>
      <c r="G7" s="208" t="s">
        <v>112</v>
      </c>
      <c r="H7" s="50" t="s">
        <v>107</v>
      </c>
      <c r="I7" s="50" t="s">
        <v>107</v>
      </c>
    </row>
    <row r="8" spans="1:10" ht="12.75">
      <c r="A8" s="52" t="s">
        <v>2</v>
      </c>
      <c r="B8" s="209">
        <f>'[10]ANU Oliv aceit mesa'!B57</f>
        <v>122565</v>
      </c>
      <c r="C8" s="209">
        <f>'[10]ANU Oliv aceit mesa'!C57</f>
        <v>41768</v>
      </c>
      <c r="D8" s="209">
        <f>'[10]ANU Oliv aceit mesa'!D57</f>
        <v>164333</v>
      </c>
      <c r="E8" s="209">
        <f>'[10]ANU Oliv aceit mesa'!E57</f>
        <v>119302</v>
      </c>
      <c r="F8" s="209">
        <f>'[10]ANU Oliv aceit mesa'!F57</f>
        <v>38067</v>
      </c>
      <c r="G8" s="209">
        <f>'[10]ANU Oliv aceit mesa'!G57</f>
        <v>52217</v>
      </c>
      <c r="H8" s="209">
        <v>1176</v>
      </c>
      <c r="I8" s="209">
        <v>1677</v>
      </c>
      <c r="J8" s="210"/>
    </row>
    <row r="9" spans="1:9" ht="12.75">
      <c r="A9" s="45" t="s">
        <v>3</v>
      </c>
      <c r="B9" s="211">
        <f>'[10]ANU Oliva aceit almaz'!B68</f>
        <v>1959044</v>
      </c>
      <c r="C9" s="211">
        <f>'[10]ANU Oliva aceit almaz'!C68</f>
        <v>307205</v>
      </c>
      <c r="D9" s="211">
        <f>'[10]ANU Oliva aceit almaz'!D68</f>
        <v>2266249</v>
      </c>
      <c r="E9" s="211">
        <f>'[10]ANU Oliva aceit almaz'!E68</f>
        <v>1864256</v>
      </c>
      <c r="F9" s="211">
        <f>'[10]ANU Oliva aceit almaz'!F68</f>
        <v>279716</v>
      </c>
      <c r="G9" s="211">
        <f>'[10]ANU Oliva aceit almaz'!G68</f>
        <v>310980</v>
      </c>
      <c r="H9" s="211">
        <v>13427</v>
      </c>
      <c r="I9" s="211">
        <v>14208</v>
      </c>
    </row>
    <row r="10" spans="1:9" ht="12.75">
      <c r="A10" s="45"/>
      <c r="B10" s="211"/>
      <c r="C10" s="211"/>
      <c r="D10" s="211"/>
      <c r="E10" s="211"/>
      <c r="F10" s="211"/>
      <c r="G10" s="211"/>
      <c r="H10" s="211"/>
      <c r="I10" s="211"/>
    </row>
    <row r="11" spans="1:9" ht="13.5" thickBot="1">
      <c r="A11" s="212" t="s">
        <v>150</v>
      </c>
      <c r="B11" s="213">
        <f>SUM(B8:B10)</f>
        <v>2081609</v>
      </c>
      <c r="C11" s="213">
        <f aca="true" t="shared" si="0" ref="C11:I11">SUM(C8:C10)</f>
        <v>348973</v>
      </c>
      <c r="D11" s="213">
        <f t="shared" si="0"/>
        <v>2430582</v>
      </c>
      <c r="E11" s="213">
        <f t="shared" si="0"/>
        <v>1983558</v>
      </c>
      <c r="F11" s="213">
        <f t="shared" si="0"/>
        <v>317783</v>
      </c>
      <c r="G11" s="213">
        <f t="shared" si="0"/>
        <v>363197</v>
      </c>
      <c r="H11" s="213">
        <f t="shared" si="0"/>
        <v>14603</v>
      </c>
      <c r="I11" s="213">
        <f t="shared" si="0"/>
        <v>15885</v>
      </c>
    </row>
    <row r="12" spans="1:9" ht="12.75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5"/>
      <c r="B13" s="45"/>
      <c r="C13" s="45"/>
      <c r="D13" s="45"/>
      <c r="E13" s="45"/>
      <c r="F13" s="45"/>
      <c r="G13" s="45"/>
      <c r="H13" s="45"/>
      <c r="I13" s="45"/>
    </row>
  </sheetData>
  <mergeCells count="5">
    <mergeCell ref="E6:F6"/>
    <mergeCell ref="A1:I1"/>
    <mergeCell ref="A3:I3"/>
    <mergeCell ref="A4:I4"/>
    <mergeCell ref="B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21">
    <pageSetUpPr fitToPage="1"/>
  </sheetPr>
  <dimension ref="A1:K68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43" customWidth="1"/>
    <col min="2" max="11" width="11.57421875" style="43" customWidth="1"/>
    <col min="12" max="16384" width="11.421875" style="43" customWidth="1"/>
  </cols>
  <sheetData>
    <row r="1" spans="1:11" s="44" customFormat="1" ht="18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3" spans="1:11" ht="15">
      <c r="A3" s="154" t="s">
        <v>253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 thickBot="1">
      <c r="A4" s="214"/>
      <c r="B4" s="215"/>
      <c r="C4" s="215"/>
      <c r="D4" s="215"/>
      <c r="E4" s="215"/>
      <c r="F4" s="215"/>
      <c r="G4" s="215"/>
      <c r="H4" s="215"/>
      <c r="I4" s="215"/>
      <c r="J4" s="242"/>
      <c r="K4" s="242"/>
    </row>
    <row r="5" spans="1:11" ht="12.75">
      <c r="A5" s="229"/>
      <c r="B5" s="243" t="s">
        <v>103</v>
      </c>
      <c r="C5" s="244"/>
      <c r="D5" s="244"/>
      <c r="E5" s="244"/>
      <c r="F5" s="245"/>
      <c r="G5" s="230" t="s">
        <v>104</v>
      </c>
      <c r="H5" s="246"/>
      <c r="I5" s="247" t="s">
        <v>6</v>
      </c>
      <c r="J5" s="248"/>
      <c r="K5" s="230"/>
    </row>
    <row r="6" spans="1:11" ht="12.75">
      <c r="A6" s="231" t="s">
        <v>116</v>
      </c>
      <c r="B6" s="249" t="s">
        <v>107</v>
      </c>
      <c r="C6" s="250"/>
      <c r="D6" s="250"/>
      <c r="E6" s="250"/>
      <c r="F6" s="251"/>
      <c r="G6" s="252"/>
      <c r="H6" s="253" t="s">
        <v>117</v>
      </c>
      <c r="I6" s="254"/>
      <c r="J6" s="54" t="s">
        <v>104</v>
      </c>
      <c r="K6" s="232" t="s">
        <v>8</v>
      </c>
    </row>
    <row r="7" spans="1:11" ht="12.75">
      <c r="A7" s="231" t="s">
        <v>118</v>
      </c>
      <c r="B7" s="255"/>
      <c r="C7" s="256" t="s">
        <v>9</v>
      </c>
      <c r="D7" s="257"/>
      <c r="E7" s="258" t="s">
        <v>10</v>
      </c>
      <c r="F7" s="259"/>
      <c r="G7" s="232" t="s">
        <v>108</v>
      </c>
      <c r="H7" s="249" t="s">
        <v>114</v>
      </c>
      <c r="I7" s="251"/>
      <c r="J7" s="232" t="s">
        <v>108</v>
      </c>
      <c r="K7" s="232" t="s">
        <v>27</v>
      </c>
    </row>
    <row r="8" spans="1:11" ht="13.5" thickBot="1">
      <c r="A8" s="233"/>
      <c r="B8" s="260" t="s">
        <v>110</v>
      </c>
      <c r="C8" s="260" t="s">
        <v>111</v>
      </c>
      <c r="D8" s="260" t="s">
        <v>9</v>
      </c>
      <c r="E8" s="260" t="s">
        <v>110</v>
      </c>
      <c r="F8" s="260" t="s">
        <v>111</v>
      </c>
      <c r="G8" s="234" t="s">
        <v>112</v>
      </c>
      <c r="H8" s="260" t="s">
        <v>110</v>
      </c>
      <c r="I8" s="260" t="s">
        <v>111</v>
      </c>
      <c r="J8" s="234" t="s">
        <v>115</v>
      </c>
      <c r="K8" s="234"/>
    </row>
    <row r="9" spans="1:11" ht="12.75">
      <c r="A9" s="45" t="s">
        <v>191</v>
      </c>
      <c r="B9" s="218">
        <v>92</v>
      </c>
      <c r="C9" s="211" t="s">
        <v>34</v>
      </c>
      <c r="D9" s="218">
        <v>92</v>
      </c>
      <c r="E9" s="218">
        <v>90</v>
      </c>
      <c r="F9" s="219" t="s">
        <v>34</v>
      </c>
      <c r="G9" s="219" t="s">
        <v>34</v>
      </c>
      <c r="H9" s="219">
        <v>3094</v>
      </c>
      <c r="I9" s="219" t="s">
        <v>34</v>
      </c>
      <c r="J9" s="219" t="s">
        <v>34</v>
      </c>
      <c r="K9" s="219">
        <v>278</v>
      </c>
    </row>
    <row r="10" spans="1:11" ht="12.75">
      <c r="A10" s="69" t="s">
        <v>261</v>
      </c>
      <c r="B10" s="222">
        <v>92</v>
      </c>
      <c r="C10" s="222" t="s">
        <v>34</v>
      </c>
      <c r="D10" s="223">
        <v>92</v>
      </c>
      <c r="E10" s="223">
        <v>90</v>
      </c>
      <c r="F10" s="222" t="s">
        <v>34</v>
      </c>
      <c r="G10" s="222" t="s">
        <v>34</v>
      </c>
      <c r="H10" s="222">
        <v>3094</v>
      </c>
      <c r="I10" s="222" t="s">
        <v>34</v>
      </c>
      <c r="J10" s="222" t="s">
        <v>34</v>
      </c>
      <c r="K10" s="222">
        <v>278</v>
      </c>
    </row>
    <row r="11" spans="1:11" ht="12.75">
      <c r="A11" s="45"/>
      <c r="B11" s="211"/>
      <c r="C11" s="211"/>
      <c r="D11" s="211"/>
      <c r="E11" s="211"/>
      <c r="F11" s="211"/>
      <c r="G11" s="211"/>
      <c r="H11" s="211"/>
      <c r="I11" s="211"/>
      <c r="J11" s="211"/>
      <c r="K11" s="211"/>
    </row>
    <row r="12" spans="1:11" ht="12.75">
      <c r="A12" s="69" t="s">
        <v>192</v>
      </c>
      <c r="B12" s="225">
        <v>2902</v>
      </c>
      <c r="C12" s="225">
        <v>2030</v>
      </c>
      <c r="D12" s="225">
        <v>4932</v>
      </c>
      <c r="E12" s="225">
        <v>2771</v>
      </c>
      <c r="F12" s="225">
        <v>1671</v>
      </c>
      <c r="G12" s="225">
        <v>650</v>
      </c>
      <c r="H12" s="225">
        <v>1065</v>
      </c>
      <c r="I12" s="225">
        <v>1679</v>
      </c>
      <c r="J12" s="225">
        <v>9</v>
      </c>
      <c r="K12" s="225">
        <v>5763</v>
      </c>
    </row>
    <row r="13" spans="1:11" ht="12.75">
      <c r="A13" s="45"/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1" ht="12.75">
      <c r="A14" s="69" t="s">
        <v>187</v>
      </c>
      <c r="B14" s="225">
        <v>2362</v>
      </c>
      <c r="C14" s="225">
        <v>1037</v>
      </c>
      <c r="D14" s="225">
        <v>3399</v>
      </c>
      <c r="E14" s="225">
        <v>1851</v>
      </c>
      <c r="F14" s="225">
        <v>575</v>
      </c>
      <c r="G14" s="225">
        <v>1817</v>
      </c>
      <c r="H14" s="225">
        <v>542</v>
      </c>
      <c r="I14" s="225">
        <v>1825</v>
      </c>
      <c r="J14" s="225">
        <v>2</v>
      </c>
      <c r="K14" s="225">
        <v>2056</v>
      </c>
    </row>
    <row r="15" spans="1:11" ht="12.75">
      <c r="A15" s="45"/>
      <c r="B15" s="211"/>
      <c r="C15" s="211"/>
      <c r="D15" s="211"/>
      <c r="E15" s="211"/>
      <c r="F15" s="211"/>
      <c r="G15" s="211"/>
      <c r="H15" s="211"/>
      <c r="I15" s="211"/>
      <c r="J15" s="211"/>
      <c r="K15" s="211"/>
    </row>
    <row r="16" spans="1:11" ht="12.75">
      <c r="A16" s="45" t="s">
        <v>193</v>
      </c>
      <c r="B16" s="211">
        <v>9046</v>
      </c>
      <c r="C16" s="211">
        <v>2587</v>
      </c>
      <c r="D16" s="211">
        <v>11633</v>
      </c>
      <c r="E16" s="211">
        <v>8945</v>
      </c>
      <c r="F16" s="218">
        <v>2431</v>
      </c>
      <c r="G16" s="211" t="s">
        <v>34</v>
      </c>
      <c r="H16" s="211">
        <v>68</v>
      </c>
      <c r="I16" s="211">
        <v>101</v>
      </c>
      <c r="J16" s="211" t="s">
        <v>34</v>
      </c>
      <c r="K16" s="211">
        <v>854</v>
      </c>
    </row>
    <row r="17" spans="1:11" ht="12.75">
      <c r="A17" s="45" t="s">
        <v>188</v>
      </c>
      <c r="B17" s="211">
        <v>24139</v>
      </c>
      <c r="C17" s="211">
        <v>2004</v>
      </c>
      <c r="D17" s="211">
        <v>26143</v>
      </c>
      <c r="E17" s="211">
        <v>23286</v>
      </c>
      <c r="F17" s="218">
        <v>1587</v>
      </c>
      <c r="G17" s="218">
        <v>30</v>
      </c>
      <c r="H17" s="211">
        <v>526</v>
      </c>
      <c r="I17" s="211">
        <v>1812</v>
      </c>
      <c r="J17" s="211">
        <v>10</v>
      </c>
      <c r="K17" s="211">
        <v>15124</v>
      </c>
    </row>
    <row r="18" spans="1:11" ht="12.75">
      <c r="A18" s="45" t="s">
        <v>189</v>
      </c>
      <c r="B18" s="219">
        <v>10193</v>
      </c>
      <c r="C18" s="219">
        <v>6453</v>
      </c>
      <c r="D18" s="218">
        <v>16646</v>
      </c>
      <c r="E18" s="218">
        <v>10193</v>
      </c>
      <c r="F18" s="219">
        <v>6358</v>
      </c>
      <c r="G18" s="219" t="s">
        <v>34</v>
      </c>
      <c r="H18" s="219">
        <v>1346</v>
      </c>
      <c r="I18" s="219">
        <v>2000</v>
      </c>
      <c r="J18" s="219" t="s">
        <v>34</v>
      </c>
      <c r="K18" s="219">
        <v>26436</v>
      </c>
    </row>
    <row r="19" spans="1:11" ht="12.75">
      <c r="A19" s="69" t="s">
        <v>257</v>
      </c>
      <c r="B19" s="222">
        <v>43378</v>
      </c>
      <c r="C19" s="222">
        <v>11044</v>
      </c>
      <c r="D19" s="222">
        <v>54422</v>
      </c>
      <c r="E19" s="222">
        <v>42424</v>
      </c>
      <c r="F19" s="222">
        <v>10376</v>
      </c>
      <c r="G19" s="222">
        <v>30</v>
      </c>
      <c r="H19" s="222">
        <v>626</v>
      </c>
      <c r="I19" s="222">
        <v>1526</v>
      </c>
      <c r="J19" s="222">
        <v>10</v>
      </c>
      <c r="K19" s="222">
        <v>42414</v>
      </c>
    </row>
    <row r="20" spans="1:11" ht="12.75">
      <c r="A20" s="45"/>
      <c r="B20" s="211"/>
      <c r="C20" s="211"/>
      <c r="D20" s="211"/>
      <c r="E20" s="211"/>
      <c r="F20" s="211"/>
      <c r="G20" s="211"/>
      <c r="H20" s="211"/>
      <c r="I20" s="211"/>
      <c r="J20" s="211"/>
      <c r="K20" s="211"/>
    </row>
    <row r="21" spans="1:11" ht="12.75">
      <c r="A21" s="45" t="s">
        <v>119</v>
      </c>
      <c r="B21" s="211">
        <v>1543</v>
      </c>
      <c r="C21" s="226">
        <v>100</v>
      </c>
      <c r="D21" s="218">
        <v>1643</v>
      </c>
      <c r="E21" s="218">
        <v>1458</v>
      </c>
      <c r="F21" s="226">
        <v>57</v>
      </c>
      <c r="G21" s="226">
        <v>22624</v>
      </c>
      <c r="H21" s="226">
        <v>1019</v>
      </c>
      <c r="I21" s="226">
        <v>2073</v>
      </c>
      <c r="J21" s="226">
        <v>7</v>
      </c>
      <c r="K21" s="226">
        <v>1762</v>
      </c>
    </row>
    <row r="22" spans="1:11" ht="12.75">
      <c r="A22" s="45" t="s">
        <v>120</v>
      </c>
      <c r="B22" s="218">
        <v>2812</v>
      </c>
      <c r="C22" s="218">
        <v>139</v>
      </c>
      <c r="D22" s="226">
        <v>2951</v>
      </c>
      <c r="E22" s="226">
        <v>2571</v>
      </c>
      <c r="F22" s="226">
        <v>21</v>
      </c>
      <c r="G22" s="226">
        <v>332</v>
      </c>
      <c r="H22" s="226">
        <v>1900</v>
      </c>
      <c r="I22" s="226">
        <v>6000</v>
      </c>
      <c r="J22" s="226">
        <v>18</v>
      </c>
      <c r="K22" s="226">
        <v>5016</v>
      </c>
    </row>
    <row r="23" spans="1:11" ht="12.75">
      <c r="A23" s="45" t="s">
        <v>121</v>
      </c>
      <c r="B23" s="226">
        <v>33647</v>
      </c>
      <c r="C23" s="226">
        <v>3975</v>
      </c>
      <c r="D23" s="218">
        <v>37622</v>
      </c>
      <c r="E23" s="218">
        <v>33392</v>
      </c>
      <c r="F23" s="226">
        <v>3823</v>
      </c>
      <c r="G23" s="226">
        <v>6656</v>
      </c>
      <c r="H23" s="226">
        <v>203</v>
      </c>
      <c r="I23" s="226">
        <v>370</v>
      </c>
      <c r="J23" s="226">
        <v>2</v>
      </c>
      <c r="K23" s="226">
        <v>8206</v>
      </c>
    </row>
    <row r="24" spans="1:11" ht="12.75">
      <c r="A24" s="45" t="s">
        <v>122</v>
      </c>
      <c r="B24" s="226">
        <v>72280</v>
      </c>
      <c r="C24" s="226">
        <v>9270</v>
      </c>
      <c r="D24" s="218">
        <v>81550</v>
      </c>
      <c r="E24" s="218">
        <v>70815</v>
      </c>
      <c r="F24" s="226">
        <v>8792</v>
      </c>
      <c r="G24" s="226">
        <v>1022</v>
      </c>
      <c r="H24" s="226">
        <v>726</v>
      </c>
      <c r="I24" s="226">
        <v>1274</v>
      </c>
      <c r="J24" s="226">
        <v>15</v>
      </c>
      <c r="K24" s="226">
        <v>62628</v>
      </c>
    </row>
    <row r="25" spans="1:11" ht="12.75">
      <c r="A25" s="69" t="s">
        <v>123</v>
      </c>
      <c r="B25" s="222">
        <v>110282</v>
      </c>
      <c r="C25" s="222">
        <v>13484</v>
      </c>
      <c r="D25" s="222">
        <v>123766</v>
      </c>
      <c r="E25" s="222">
        <v>108236</v>
      </c>
      <c r="F25" s="222">
        <v>12693</v>
      </c>
      <c r="G25" s="222">
        <v>30634</v>
      </c>
      <c r="H25" s="222">
        <v>596</v>
      </c>
      <c r="I25" s="222">
        <v>1013</v>
      </c>
      <c r="J25" s="222">
        <v>6</v>
      </c>
      <c r="K25" s="222">
        <v>77612</v>
      </c>
    </row>
    <row r="26" spans="1:11" ht="12.75">
      <c r="A26" s="45"/>
      <c r="B26" s="211"/>
      <c r="C26" s="211"/>
      <c r="D26" s="211"/>
      <c r="E26" s="211"/>
      <c r="F26" s="211"/>
      <c r="G26" s="211"/>
      <c r="H26" s="211"/>
      <c r="I26" s="211"/>
      <c r="J26" s="211"/>
      <c r="K26" s="211"/>
    </row>
    <row r="27" spans="1:11" ht="12.75">
      <c r="A27" s="69" t="s">
        <v>124</v>
      </c>
      <c r="B27" s="225">
        <v>6867</v>
      </c>
      <c r="C27" s="225" t="s">
        <v>34</v>
      </c>
      <c r="D27" s="223">
        <v>6867</v>
      </c>
      <c r="E27" s="223">
        <v>6867</v>
      </c>
      <c r="F27" s="225" t="s">
        <v>34</v>
      </c>
      <c r="G27" s="225">
        <v>8545</v>
      </c>
      <c r="H27" s="225">
        <v>78</v>
      </c>
      <c r="I27" s="225" t="s">
        <v>34</v>
      </c>
      <c r="J27" s="225">
        <v>1</v>
      </c>
      <c r="K27" s="225">
        <v>544</v>
      </c>
    </row>
    <row r="28" spans="1:11" ht="12.75">
      <c r="A28" s="45"/>
      <c r="B28" s="211"/>
      <c r="C28" s="211"/>
      <c r="D28" s="211"/>
      <c r="E28" s="211"/>
      <c r="F28" s="211"/>
      <c r="G28" s="211"/>
      <c r="H28" s="211"/>
      <c r="I28" s="211"/>
      <c r="J28" s="211"/>
      <c r="K28" s="211"/>
    </row>
    <row r="29" spans="1:11" ht="12.75">
      <c r="A29" s="45" t="s">
        <v>125</v>
      </c>
      <c r="B29" s="218">
        <v>4283</v>
      </c>
      <c r="C29" s="211" t="s">
        <v>34</v>
      </c>
      <c r="D29" s="218">
        <v>4283</v>
      </c>
      <c r="E29" s="218">
        <v>4283</v>
      </c>
      <c r="F29" s="211" t="s">
        <v>34</v>
      </c>
      <c r="G29" s="218">
        <v>2670</v>
      </c>
      <c r="H29" s="219">
        <v>1500</v>
      </c>
      <c r="I29" s="219" t="s">
        <v>34</v>
      </c>
      <c r="J29" s="219">
        <v>22</v>
      </c>
      <c r="K29" s="219">
        <v>6483</v>
      </c>
    </row>
    <row r="30" spans="1:11" ht="12.75">
      <c r="A30" s="45" t="s">
        <v>126</v>
      </c>
      <c r="B30" s="218">
        <v>2336</v>
      </c>
      <c r="C30" s="218">
        <v>2</v>
      </c>
      <c r="D30" s="218">
        <v>2338</v>
      </c>
      <c r="E30" s="218">
        <v>2287</v>
      </c>
      <c r="F30" s="218">
        <v>2</v>
      </c>
      <c r="G30" s="211" t="s">
        <v>34</v>
      </c>
      <c r="H30" s="219">
        <v>708</v>
      </c>
      <c r="I30" s="219">
        <v>1200</v>
      </c>
      <c r="J30" s="219" t="s">
        <v>34</v>
      </c>
      <c r="K30" s="219">
        <v>1622</v>
      </c>
    </row>
    <row r="31" spans="1:11" ht="12.75">
      <c r="A31" s="45" t="s">
        <v>258</v>
      </c>
      <c r="B31" s="218">
        <v>13</v>
      </c>
      <c r="C31" s="218">
        <v>259</v>
      </c>
      <c r="D31" s="218">
        <v>272</v>
      </c>
      <c r="E31" s="218">
        <v>1</v>
      </c>
      <c r="F31" s="219" t="s">
        <v>34</v>
      </c>
      <c r="G31" s="219" t="s">
        <v>34</v>
      </c>
      <c r="H31" s="219">
        <v>1000</v>
      </c>
      <c r="I31" s="219" t="s">
        <v>34</v>
      </c>
      <c r="J31" s="219" t="s">
        <v>34</v>
      </c>
      <c r="K31" s="219">
        <v>1</v>
      </c>
    </row>
    <row r="32" spans="1:11" ht="12.75">
      <c r="A32" s="45" t="s">
        <v>127</v>
      </c>
      <c r="B32" s="219">
        <v>56</v>
      </c>
      <c r="C32" s="219" t="s">
        <v>34</v>
      </c>
      <c r="D32" s="218">
        <v>56</v>
      </c>
      <c r="E32" s="218">
        <v>52</v>
      </c>
      <c r="F32" s="219" t="s">
        <v>34</v>
      </c>
      <c r="G32" s="219" t="s">
        <v>34</v>
      </c>
      <c r="H32" s="219">
        <v>7885</v>
      </c>
      <c r="I32" s="219" t="s">
        <v>34</v>
      </c>
      <c r="J32" s="219" t="s">
        <v>34</v>
      </c>
      <c r="K32" s="219">
        <v>410</v>
      </c>
    </row>
    <row r="33" spans="1:11" ht="12.75">
      <c r="A33" s="69" t="s">
        <v>259</v>
      </c>
      <c r="B33" s="222">
        <v>6688</v>
      </c>
      <c r="C33" s="222">
        <v>261</v>
      </c>
      <c r="D33" s="222">
        <v>6949</v>
      </c>
      <c r="E33" s="222">
        <v>6623</v>
      </c>
      <c r="F33" s="222">
        <v>2</v>
      </c>
      <c r="G33" s="222">
        <v>2670</v>
      </c>
      <c r="H33" s="222">
        <v>1277</v>
      </c>
      <c r="I33" s="222">
        <v>1200</v>
      </c>
      <c r="J33" s="222">
        <v>22</v>
      </c>
      <c r="K33" s="222">
        <v>8516</v>
      </c>
    </row>
    <row r="34" spans="1:11" ht="12.75">
      <c r="A34" s="45"/>
      <c r="B34" s="211"/>
      <c r="C34" s="211"/>
      <c r="D34" s="211"/>
      <c r="E34" s="211"/>
      <c r="F34" s="211"/>
      <c r="G34" s="211"/>
      <c r="H34" s="211"/>
      <c r="I34" s="211"/>
      <c r="J34" s="211"/>
      <c r="K34" s="211"/>
    </row>
    <row r="35" spans="1:11" ht="12.75">
      <c r="A35" s="69" t="s">
        <v>128</v>
      </c>
      <c r="B35" s="223">
        <v>24010</v>
      </c>
      <c r="C35" s="223">
        <v>395</v>
      </c>
      <c r="D35" s="223">
        <v>24405</v>
      </c>
      <c r="E35" s="223">
        <v>24009</v>
      </c>
      <c r="F35" s="222">
        <v>395</v>
      </c>
      <c r="G35" s="222">
        <v>365</v>
      </c>
      <c r="H35" s="222">
        <v>750</v>
      </c>
      <c r="I35" s="222">
        <v>1200</v>
      </c>
      <c r="J35" s="222">
        <v>6</v>
      </c>
      <c r="K35" s="222">
        <v>18483</v>
      </c>
    </row>
    <row r="36" spans="1:11" ht="12.75">
      <c r="A36" s="45"/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 ht="12.75">
      <c r="A37" s="45" t="s">
        <v>190</v>
      </c>
      <c r="B37" s="219">
        <v>26830</v>
      </c>
      <c r="C37" s="219">
        <v>6077</v>
      </c>
      <c r="D37" s="218">
        <v>32907</v>
      </c>
      <c r="E37" s="218">
        <v>21245</v>
      </c>
      <c r="F37" s="219">
        <v>4252</v>
      </c>
      <c r="G37" s="219" t="s">
        <v>34</v>
      </c>
      <c r="H37" s="218">
        <v>639</v>
      </c>
      <c r="I37" s="218">
        <v>2900</v>
      </c>
      <c r="J37" s="211" t="s">
        <v>34</v>
      </c>
      <c r="K37" s="218">
        <v>25906</v>
      </c>
    </row>
    <row r="38" spans="1:11" ht="12.75">
      <c r="A38" s="45" t="s">
        <v>194</v>
      </c>
      <c r="B38" s="219">
        <v>107172</v>
      </c>
      <c r="C38" s="219">
        <v>2079</v>
      </c>
      <c r="D38" s="219">
        <v>109251</v>
      </c>
      <c r="E38" s="219">
        <v>95097</v>
      </c>
      <c r="F38" s="219">
        <v>832</v>
      </c>
      <c r="G38" s="219">
        <v>48325</v>
      </c>
      <c r="H38" s="219">
        <v>925</v>
      </c>
      <c r="I38" s="219">
        <v>2850</v>
      </c>
      <c r="J38" s="219">
        <v>4</v>
      </c>
      <c r="K38" s="219">
        <v>90529</v>
      </c>
    </row>
    <row r="39" spans="1:11" ht="12.75">
      <c r="A39" s="45" t="s">
        <v>129</v>
      </c>
      <c r="B39" s="218">
        <v>34588</v>
      </c>
      <c r="C39" s="218">
        <v>1385</v>
      </c>
      <c r="D39" s="218">
        <v>35973</v>
      </c>
      <c r="E39" s="218">
        <v>32873</v>
      </c>
      <c r="F39" s="219">
        <v>1220</v>
      </c>
      <c r="G39" s="219">
        <v>280</v>
      </c>
      <c r="H39" s="219">
        <v>680</v>
      </c>
      <c r="I39" s="219">
        <v>1320</v>
      </c>
      <c r="J39" s="219">
        <v>3</v>
      </c>
      <c r="K39" s="219">
        <v>23964</v>
      </c>
    </row>
    <row r="40" spans="1:11" ht="12.75">
      <c r="A40" s="45" t="s">
        <v>130</v>
      </c>
      <c r="B40" s="218">
        <v>26800</v>
      </c>
      <c r="C40" s="211" t="s">
        <v>34</v>
      </c>
      <c r="D40" s="218">
        <v>26800</v>
      </c>
      <c r="E40" s="218">
        <v>15346</v>
      </c>
      <c r="F40" s="211" t="s">
        <v>34</v>
      </c>
      <c r="G40" s="211" t="s">
        <v>34</v>
      </c>
      <c r="H40" s="219">
        <v>991</v>
      </c>
      <c r="I40" s="219" t="s">
        <v>34</v>
      </c>
      <c r="J40" s="219" t="s">
        <v>34</v>
      </c>
      <c r="K40" s="219">
        <v>15208</v>
      </c>
    </row>
    <row r="41" spans="1:11" ht="12.75">
      <c r="A41" s="45" t="s">
        <v>195</v>
      </c>
      <c r="B41" s="219">
        <v>111504</v>
      </c>
      <c r="C41" s="219">
        <v>2463</v>
      </c>
      <c r="D41" s="219">
        <v>113967</v>
      </c>
      <c r="E41" s="219">
        <v>107151</v>
      </c>
      <c r="F41" s="218">
        <v>1709</v>
      </c>
      <c r="G41" s="218">
        <v>1315</v>
      </c>
      <c r="H41" s="219">
        <v>1423</v>
      </c>
      <c r="I41" s="219">
        <v>3305</v>
      </c>
      <c r="J41" s="219">
        <v>7</v>
      </c>
      <c r="K41" s="219">
        <v>158133</v>
      </c>
    </row>
    <row r="42" spans="1:11" ht="12.75">
      <c r="A42" s="69" t="s">
        <v>131</v>
      </c>
      <c r="B42" s="222">
        <v>306894</v>
      </c>
      <c r="C42" s="222">
        <v>12004</v>
      </c>
      <c r="D42" s="222">
        <v>318898</v>
      </c>
      <c r="E42" s="222">
        <v>271712</v>
      </c>
      <c r="F42" s="222">
        <v>8013</v>
      </c>
      <c r="G42" s="222">
        <v>49920</v>
      </c>
      <c r="H42" s="222">
        <v>1073</v>
      </c>
      <c r="I42" s="222">
        <v>2741</v>
      </c>
      <c r="J42" s="222">
        <v>4</v>
      </c>
      <c r="K42" s="222">
        <v>313740</v>
      </c>
    </row>
    <row r="43" spans="1:11" ht="12.75">
      <c r="A43" s="45"/>
      <c r="B43" s="211"/>
      <c r="C43" s="211"/>
      <c r="D43" s="211"/>
      <c r="E43" s="211"/>
      <c r="F43" s="211"/>
      <c r="G43" s="211"/>
      <c r="H43" s="211"/>
      <c r="I43" s="211"/>
      <c r="J43" s="211"/>
      <c r="K43" s="211"/>
    </row>
    <row r="44" spans="1:11" ht="12.75">
      <c r="A44" s="45" t="s">
        <v>132</v>
      </c>
      <c r="B44" s="219">
        <v>28661</v>
      </c>
      <c r="C44" s="219">
        <v>4048</v>
      </c>
      <c r="D44" s="218">
        <v>32709</v>
      </c>
      <c r="E44" s="218">
        <v>28585</v>
      </c>
      <c r="F44" s="219">
        <v>4035</v>
      </c>
      <c r="G44" s="219">
        <v>14000</v>
      </c>
      <c r="H44" s="219">
        <v>783</v>
      </c>
      <c r="I44" s="219">
        <v>2450</v>
      </c>
      <c r="J44" s="219">
        <v>8</v>
      </c>
      <c r="K44" s="219">
        <v>32380</v>
      </c>
    </row>
    <row r="45" spans="1:11" ht="12.75">
      <c r="A45" s="45" t="s">
        <v>133</v>
      </c>
      <c r="B45" s="219">
        <v>33536</v>
      </c>
      <c r="C45" s="219">
        <v>987</v>
      </c>
      <c r="D45" s="218">
        <v>34523</v>
      </c>
      <c r="E45" s="218">
        <v>32363</v>
      </c>
      <c r="F45" s="219">
        <v>675</v>
      </c>
      <c r="G45" s="219">
        <v>1700</v>
      </c>
      <c r="H45" s="218">
        <v>785</v>
      </c>
      <c r="I45" s="218">
        <v>990</v>
      </c>
      <c r="J45" s="218">
        <v>20</v>
      </c>
      <c r="K45" s="218">
        <v>26107</v>
      </c>
    </row>
    <row r="46" spans="1:11" ht="12.75">
      <c r="A46" s="45" t="s">
        <v>134</v>
      </c>
      <c r="B46" s="219">
        <v>27954</v>
      </c>
      <c r="C46" s="219">
        <v>2365</v>
      </c>
      <c r="D46" s="219">
        <v>30319</v>
      </c>
      <c r="E46" s="219">
        <v>18977</v>
      </c>
      <c r="F46" s="219">
        <v>1724</v>
      </c>
      <c r="G46" s="219">
        <v>190868</v>
      </c>
      <c r="H46" s="218">
        <v>1100</v>
      </c>
      <c r="I46" s="218">
        <v>3020</v>
      </c>
      <c r="J46" s="218">
        <v>5</v>
      </c>
      <c r="K46" s="218">
        <v>27036</v>
      </c>
    </row>
    <row r="47" spans="1:11" ht="12.75">
      <c r="A47" s="69" t="s">
        <v>135</v>
      </c>
      <c r="B47" s="222">
        <v>90151</v>
      </c>
      <c r="C47" s="222">
        <v>7400</v>
      </c>
      <c r="D47" s="222">
        <v>97551</v>
      </c>
      <c r="E47" s="222">
        <v>79925</v>
      </c>
      <c r="F47" s="222">
        <v>6434</v>
      </c>
      <c r="G47" s="222">
        <v>206568</v>
      </c>
      <c r="H47" s="222">
        <v>859</v>
      </c>
      <c r="I47" s="222">
        <v>2450</v>
      </c>
      <c r="J47" s="222">
        <v>5</v>
      </c>
      <c r="K47" s="222">
        <v>85523</v>
      </c>
    </row>
    <row r="48" spans="1:11" ht="12.75">
      <c r="A48" s="45"/>
      <c r="B48" s="211"/>
      <c r="C48" s="211"/>
      <c r="D48" s="211"/>
      <c r="E48" s="211"/>
      <c r="F48" s="211"/>
      <c r="G48" s="211"/>
      <c r="H48" s="211"/>
      <c r="I48" s="211"/>
      <c r="J48" s="211"/>
      <c r="K48" s="211"/>
    </row>
    <row r="49" spans="1:11" ht="12.75">
      <c r="A49" s="69" t="s">
        <v>136</v>
      </c>
      <c r="B49" s="225">
        <v>14261</v>
      </c>
      <c r="C49" s="225">
        <v>6699</v>
      </c>
      <c r="D49" s="223">
        <v>20960</v>
      </c>
      <c r="E49" s="223">
        <v>12406</v>
      </c>
      <c r="F49" s="225">
        <v>5124</v>
      </c>
      <c r="G49" s="225">
        <v>1466</v>
      </c>
      <c r="H49" s="225">
        <v>1100</v>
      </c>
      <c r="I49" s="225">
        <v>1900</v>
      </c>
      <c r="J49" s="225">
        <v>12</v>
      </c>
      <c r="K49" s="225">
        <v>23400</v>
      </c>
    </row>
    <row r="50" spans="1:11" ht="12.75">
      <c r="A50" s="45"/>
      <c r="B50" s="225"/>
      <c r="C50" s="225"/>
      <c r="D50" s="223"/>
      <c r="E50" s="223"/>
      <c r="F50" s="225"/>
      <c r="G50" s="225"/>
      <c r="H50" s="225"/>
      <c r="I50" s="225"/>
      <c r="J50" s="225"/>
      <c r="K50" s="225"/>
    </row>
    <row r="51" spans="1:11" ht="12.75">
      <c r="A51" s="45" t="s">
        <v>268</v>
      </c>
      <c r="B51" s="219">
        <v>145000</v>
      </c>
      <c r="C51" s="219">
        <v>3000</v>
      </c>
      <c r="D51" s="219">
        <v>148000</v>
      </c>
      <c r="E51" s="219">
        <v>145000</v>
      </c>
      <c r="F51" s="219">
        <v>1000</v>
      </c>
      <c r="G51" s="211" t="s">
        <v>34</v>
      </c>
      <c r="H51" s="219">
        <v>1124</v>
      </c>
      <c r="I51" s="219">
        <v>5000</v>
      </c>
      <c r="J51" s="211" t="s">
        <v>34</v>
      </c>
      <c r="K51" s="219">
        <v>167980</v>
      </c>
    </row>
    <row r="52" spans="1:11" ht="12.75">
      <c r="A52" s="45" t="s">
        <v>269</v>
      </c>
      <c r="B52" s="219">
        <v>51400</v>
      </c>
      <c r="C52" s="211" t="s">
        <v>34</v>
      </c>
      <c r="D52" s="219">
        <v>51400</v>
      </c>
      <c r="E52" s="219">
        <v>50200</v>
      </c>
      <c r="F52" s="211" t="s">
        <v>34</v>
      </c>
      <c r="G52" s="211" t="s">
        <v>34</v>
      </c>
      <c r="H52" s="219">
        <v>825</v>
      </c>
      <c r="I52" s="211" t="s">
        <v>34</v>
      </c>
      <c r="J52" s="211" t="s">
        <v>34</v>
      </c>
      <c r="K52" s="219">
        <v>41415</v>
      </c>
    </row>
    <row r="53" spans="1:11" ht="12.75">
      <c r="A53" s="69" t="s">
        <v>270</v>
      </c>
      <c r="B53" s="225">
        <v>196400</v>
      </c>
      <c r="C53" s="225">
        <v>3000</v>
      </c>
      <c r="D53" s="225">
        <v>199400</v>
      </c>
      <c r="E53" s="225">
        <v>195200</v>
      </c>
      <c r="F53" s="225">
        <v>1000</v>
      </c>
      <c r="G53" s="222" t="s">
        <v>34</v>
      </c>
      <c r="H53" s="225">
        <v>1047.1055327868853</v>
      </c>
      <c r="I53" s="225">
        <v>5000</v>
      </c>
      <c r="J53" s="222" t="s">
        <v>34</v>
      </c>
      <c r="K53" s="225">
        <v>209395</v>
      </c>
    </row>
    <row r="54" spans="1:11" ht="12.75">
      <c r="A54" s="45"/>
      <c r="B54" s="211"/>
      <c r="C54" s="211"/>
      <c r="D54" s="211"/>
      <c r="E54" s="211"/>
      <c r="F54" s="211"/>
      <c r="G54" s="211"/>
      <c r="H54" s="211"/>
      <c r="I54" s="211"/>
      <c r="J54" s="211"/>
      <c r="K54" s="211"/>
    </row>
    <row r="55" spans="1:11" ht="12.75">
      <c r="A55" s="45" t="s">
        <v>137</v>
      </c>
      <c r="B55" s="219">
        <v>6025</v>
      </c>
      <c r="C55" s="219">
        <v>10355</v>
      </c>
      <c r="D55" s="219">
        <v>16380</v>
      </c>
      <c r="E55" s="219">
        <v>4000</v>
      </c>
      <c r="F55" s="218">
        <v>7700</v>
      </c>
      <c r="G55" s="211" t="s">
        <v>34</v>
      </c>
      <c r="H55" s="218">
        <v>815</v>
      </c>
      <c r="I55" s="218">
        <v>4890</v>
      </c>
      <c r="J55" s="211" t="s">
        <v>34</v>
      </c>
      <c r="K55" s="218">
        <v>40913</v>
      </c>
    </row>
    <row r="56" spans="1:11" ht="12.75">
      <c r="A56" s="45" t="s">
        <v>138</v>
      </c>
      <c r="B56" s="219">
        <v>18765</v>
      </c>
      <c r="C56" s="219">
        <v>1300</v>
      </c>
      <c r="D56" s="219">
        <v>20065</v>
      </c>
      <c r="E56" s="219">
        <v>18100</v>
      </c>
      <c r="F56" s="218">
        <v>1275</v>
      </c>
      <c r="G56" s="211" t="s">
        <v>34</v>
      </c>
      <c r="H56" s="219">
        <v>1250</v>
      </c>
      <c r="I56" s="219">
        <v>3500</v>
      </c>
      <c r="J56" s="219" t="s">
        <v>34</v>
      </c>
      <c r="K56" s="219">
        <v>27087</v>
      </c>
    </row>
    <row r="57" spans="1:11" ht="12.75">
      <c r="A57" s="45" t="s">
        <v>139</v>
      </c>
      <c r="B57" s="219">
        <v>322148</v>
      </c>
      <c r="C57" s="219">
        <v>20755</v>
      </c>
      <c r="D57" s="218">
        <v>342903</v>
      </c>
      <c r="E57" s="218">
        <v>315377</v>
      </c>
      <c r="F57" s="219">
        <v>19965</v>
      </c>
      <c r="G57" s="219">
        <v>4710</v>
      </c>
      <c r="H57" s="219">
        <v>2387</v>
      </c>
      <c r="I57" s="219">
        <v>4225</v>
      </c>
      <c r="J57" s="219" t="s">
        <v>34</v>
      </c>
      <c r="K57" s="219">
        <v>837157</v>
      </c>
    </row>
    <row r="58" spans="1:11" ht="12.75">
      <c r="A58" s="45" t="s">
        <v>140</v>
      </c>
      <c r="B58" s="219">
        <v>134118</v>
      </c>
      <c r="C58" s="219">
        <v>39579</v>
      </c>
      <c r="D58" s="218">
        <v>173697</v>
      </c>
      <c r="E58" s="218">
        <v>124118</v>
      </c>
      <c r="F58" s="219">
        <v>35579</v>
      </c>
      <c r="G58" s="219" t="s">
        <v>34</v>
      </c>
      <c r="H58" s="219">
        <v>1710</v>
      </c>
      <c r="I58" s="219">
        <v>3076</v>
      </c>
      <c r="J58" s="219" t="s">
        <v>34</v>
      </c>
      <c r="K58" s="219">
        <v>321683</v>
      </c>
    </row>
    <row r="59" spans="1:11" ht="12.75">
      <c r="A59" s="45" t="s">
        <v>141</v>
      </c>
      <c r="B59" s="219">
        <v>21854</v>
      </c>
      <c r="C59" s="219">
        <v>1558</v>
      </c>
      <c r="D59" s="219">
        <v>23412</v>
      </c>
      <c r="E59" s="219">
        <v>19075</v>
      </c>
      <c r="F59" s="219">
        <v>1102</v>
      </c>
      <c r="G59" s="219">
        <v>3605</v>
      </c>
      <c r="H59" s="219">
        <v>880</v>
      </c>
      <c r="I59" s="219">
        <v>1200</v>
      </c>
      <c r="J59" s="219">
        <v>7</v>
      </c>
      <c r="K59" s="219">
        <v>18134</v>
      </c>
    </row>
    <row r="60" spans="1:11" ht="12.75">
      <c r="A60" s="45" t="s">
        <v>142</v>
      </c>
      <c r="B60" s="219">
        <v>437758</v>
      </c>
      <c r="C60" s="219">
        <v>148909</v>
      </c>
      <c r="D60" s="218">
        <v>586667</v>
      </c>
      <c r="E60" s="218">
        <v>426302</v>
      </c>
      <c r="F60" s="219">
        <v>144771</v>
      </c>
      <c r="G60" s="219" t="s">
        <v>34</v>
      </c>
      <c r="H60" s="219">
        <v>2300</v>
      </c>
      <c r="I60" s="219">
        <v>4465</v>
      </c>
      <c r="J60" s="219" t="s">
        <v>34</v>
      </c>
      <c r="K60" s="219">
        <v>1626827</v>
      </c>
    </row>
    <row r="61" spans="1:11" ht="12.75">
      <c r="A61" s="45" t="s">
        <v>143</v>
      </c>
      <c r="B61" s="219">
        <v>108653</v>
      </c>
      <c r="C61" s="219">
        <v>8702</v>
      </c>
      <c r="D61" s="218">
        <v>117355</v>
      </c>
      <c r="E61" s="218">
        <v>105850</v>
      </c>
      <c r="F61" s="219">
        <v>6560</v>
      </c>
      <c r="G61" s="219" t="s">
        <v>34</v>
      </c>
      <c r="H61" s="218">
        <v>1700</v>
      </c>
      <c r="I61" s="218">
        <v>2600</v>
      </c>
      <c r="J61" s="211" t="s">
        <v>34</v>
      </c>
      <c r="K61" s="218">
        <v>197001</v>
      </c>
    </row>
    <row r="62" spans="1:11" ht="12.75">
      <c r="A62" s="45" t="s">
        <v>144</v>
      </c>
      <c r="B62" s="219">
        <v>105436</v>
      </c>
      <c r="C62" s="219">
        <v>18690</v>
      </c>
      <c r="D62" s="218">
        <v>124126</v>
      </c>
      <c r="E62" s="218">
        <v>99320</v>
      </c>
      <c r="F62" s="219">
        <v>16479</v>
      </c>
      <c r="G62" s="219" t="s">
        <v>34</v>
      </c>
      <c r="H62" s="219">
        <v>1525</v>
      </c>
      <c r="I62" s="219">
        <v>2975</v>
      </c>
      <c r="J62" s="219" t="s">
        <v>34</v>
      </c>
      <c r="K62" s="219">
        <v>200488</v>
      </c>
    </row>
    <row r="63" spans="1:11" ht="12.75">
      <c r="A63" s="69" t="s">
        <v>260</v>
      </c>
      <c r="B63" s="222">
        <v>1154757</v>
      </c>
      <c r="C63" s="222">
        <v>249848</v>
      </c>
      <c r="D63" s="222">
        <v>1404605</v>
      </c>
      <c r="E63" s="222">
        <v>1112142</v>
      </c>
      <c r="F63" s="222">
        <v>233431</v>
      </c>
      <c r="G63" s="222">
        <v>8315</v>
      </c>
      <c r="H63" s="222">
        <v>2086</v>
      </c>
      <c r="I63" s="222">
        <v>4069</v>
      </c>
      <c r="J63" s="222">
        <v>3</v>
      </c>
      <c r="K63" s="222">
        <v>3269290</v>
      </c>
    </row>
    <row r="64" spans="1:11" ht="12.75">
      <c r="A64" s="45"/>
      <c r="B64" s="211"/>
      <c r="C64" s="211"/>
      <c r="D64" s="211"/>
      <c r="E64" s="211"/>
      <c r="F64" s="211"/>
      <c r="G64" s="211"/>
      <c r="H64" s="211"/>
      <c r="I64" s="211"/>
      <c r="J64" s="211"/>
      <c r="K64" s="211"/>
    </row>
    <row r="65" spans="1:11" ht="12.75">
      <c r="A65" s="45" t="s">
        <v>145</v>
      </c>
      <c r="B65" s="211" t="s">
        <v>34</v>
      </c>
      <c r="C65" s="218">
        <v>3</v>
      </c>
      <c r="D65" s="218">
        <v>3</v>
      </c>
      <c r="E65" s="211" t="s">
        <v>34</v>
      </c>
      <c r="F65" s="218">
        <v>2</v>
      </c>
      <c r="G65" s="211" t="s">
        <v>34</v>
      </c>
      <c r="H65" s="219" t="s">
        <v>34</v>
      </c>
      <c r="I65" s="219">
        <v>3500</v>
      </c>
      <c r="J65" s="219" t="s">
        <v>34</v>
      </c>
      <c r="K65" s="219">
        <v>7</v>
      </c>
    </row>
    <row r="66" spans="1:11" ht="12.75">
      <c r="A66" s="69" t="s">
        <v>146</v>
      </c>
      <c r="B66" s="222" t="s">
        <v>34</v>
      </c>
      <c r="C66" s="223">
        <v>3</v>
      </c>
      <c r="D66" s="223">
        <v>3</v>
      </c>
      <c r="E66" s="222" t="s">
        <v>34</v>
      </c>
      <c r="F66" s="223">
        <v>2</v>
      </c>
      <c r="G66" s="222" t="s">
        <v>34</v>
      </c>
      <c r="H66" s="222" t="s">
        <v>34</v>
      </c>
      <c r="I66" s="222">
        <v>3500</v>
      </c>
      <c r="J66" s="222" t="s">
        <v>34</v>
      </c>
      <c r="K66" s="222">
        <v>7</v>
      </c>
    </row>
    <row r="67" spans="1:11" ht="12.75">
      <c r="A67" s="45"/>
      <c r="B67" s="211"/>
      <c r="C67" s="211"/>
      <c r="D67" s="211"/>
      <c r="E67" s="211"/>
      <c r="F67" s="211"/>
      <c r="G67" s="211"/>
      <c r="H67" s="211"/>
      <c r="I67" s="211"/>
      <c r="J67" s="211"/>
      <c r="K67" s="211"/>
    </row>
    <row r="68" spans="1:11" ht="13.5" thickBot="1">
      <c r="A68" s="212" t="s">
        <v>147</v>
      </c>
      <c r="B68" s="213">
        <f aca="true" t="shared" si="0" ref="B68:G68">SUM(B10:B14,B19,B25:B27,B33:B35,B42,B47:B49,B53,B63,B66)</f>
        <v>1959044</v>
      </c>
      <c r="C68" s="213">
        <f t="shared" si="0"/>
        <v>307205</v>
      </c>
      <c r="D68" s="213">
        <f t="shared" si="0"/>
        <v>2266249</v>
      </c>
      <c r="E68" s="213">
        <f t="shared" si="0"/>
        <v>1864256</v>
      </c>
      <c r="F68" s="213">
        <f t="shared" si="0"/>
        <v>279716</v>
      </c>
      <c r="G68" s="213">
        <f t="shared" si="0"/>
        <v>310980</v>
      </c>
      <c r="H68" s="213">
        <f>((H10*E10)+(H12*E12)+(H14*E14)+(H19*E19)+(H25*E25)+(H27*E27)+(H33*E33)+(H35*E35)+(H42*E42)+(H47*E47)+(H49*E49)+(H53*E53)+(H63*E63))/E68</f>
        <v>1620.2019502686326</v>
      </c>
      <c r="I68" s="213">
        <f>((I12*F12)+(I14*F14)+(I19*F19)+(I25*F25)+(I33*F33)+(I35*F35)+(I42*F42)+(I47*F47)+(I49*F49)+(I53*F53)+(I63*F63)+(I66*F66))/F68</f>
        <v>3701.3379320453605</v>
      </c>
      <c r="J68" s="213">
        <f>((J12*G12)+(J14*G14)+(J19*G19)+(J25*G25)+(J27*G27)+(J33*G33)+(J35*G35)+(J42*G42)+(J47*G47)+(J49*G49)+(J63*G63))/G68</f>
        <v>4.946041546080134</v>
      </c>
      <c r="K68" s="213">
        <f>SUM(K10:K14,K19,K25:K27,K33:K35,K42,K47:K49,K53,K63,K66)</f>
        <v>4057021</v>
      </c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12" transitionEvaluation="1"/>
  <dimension ref="A1:H47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12" customWidth="1"/>
    <col min="2" max="7" width="15.7109375" style="12" customWidth="1"/>
    <col min="8" max="8" width="13.7109375" style="12" customWidth="1"/>
    <col min="9" max="16384" width="11.00390625" style="12" customWidth="1"/>
  </cols>
  <sheetData>
    <row r="1" spans="1:8" s="11" customFormat="1" ht="18">
      <c r="A1" s="176" t="s">
        <v>0</v>
      </c>
      <c r="B1" s="176"/>
      <c r="C1" s="176"/>
      <c r="D1" s="176"/>
      <c r="E1" s="176"/>
      <c r="F1" s="176"/>
      <c r="G1" s="176"/>
      <c r="H1" s="10"/>
    </row>
    <row r="3" spans="1:8" ht="15">
      <c r="A3" s="185" t="s">
        <v>240</v>
      </c>
      <c r="B3" s="185"/>
      <c r="C3" s="185"/>
      <c r="D3" s="185"/>
      <c r="E3" s="185"/>
      <c r="F3" s="185"/>
      <c r="G3" s="185"/>
      <c r="H3" s="36"/>
    </row>
    <row r="4" spans="1:8" ht="15">
      <c r="A4" s="185" t="s">
        <v>245</v>
      </c>
      <c r="B4" s="185"/>
      <c r="C4" s="185"/>
      <c r="D4" s="185"/>
      <c r="E4" s="185"/>
      <c r="F4" s="185"/>
      <c r="G4" s="185"/>
      <c r="H4" s="36"/>
    </row>
    <row r="5" spans="1:8" ht="14.25">
      <c r="A5" s="13"/>
      <c r="B5" s="13"/>
      <c r="C5" s="13"/>
      <c r="D5" s="13"/>
      <c r="E5" s="13"/>
      <c r="F5" s="13"/>
      <c r="G5" s="13"/>
      <c r="H5" s="13"/>
    </row>
    <row r="6" spans="1:7" ht="12.75">
      <c r="A6" s="14"/>
      <c r="B6" s="15" t="s">
        <v>75</v>
      </c>
      <c r="C6" s="15" t="s">
        <v>75</v>
      </c>
      <c r="D6" s="186" t="s">
        <v>23</v>
      </c>
      <c r="E6" s="177"/>
      <c r="F6" s="177"/>
      <c r="G6" s="177"/>
    </row>
    <row r="7" spans="1:7" ht="12.75">
      <c r="A7" s="16" t="s">
        <v>76</v>
      </c>
      <c r="B7" s="17" t="s">
        <v>12</v>
      </c>
      <c r="C7" s="17" t="s">
        <v>77</v>
      </c>
      <c r="D7" s="182" t="s">
        <v>78</v>
      </c>
      <c r="E7" s="183"/>
      <c r="F7" s="182" t="s">
        <v>79</v>
      </c>
      <c r="G7" s="184"/>
    </row>
    <row r="8" spans="1:7" ht="13.5" thickBot="1">
      <c r="A8" s="18"/>
      <c r="B8" s="19">
        <v>2002</v>
      </c>
      <c r="C8" s="19">
        <v>2002</v>
      </c>
      <c r="D8" s="20">
        <v>2001</v>
      </c>
      <c r="E8" s="20">
        <v>2002</v>
      </c>
      <c r="F8" s="20">
        <v>2001</v>
      </c>
      <c r="G8" s="21">
        <v>2002</v>
      </c>
    </row>
    <row r="9" spans="1:7" ht="12.75">
      <c r="A9" s="22" t="s">
        <v>80</v>
      </c>
      <c r="B9" s="23">
        <v>15465.607</v>
      </c>
      <c r="C9" s="23">
        <v>2376.213</v>
      </c>
      <c r="D9" s="23">
        <v>1208.312</v>
      </c>
      <c r="E9" s="23">
        <v>1241.074</v>
      </c>
      <c r="F9" s="23">
        <v>1154.859</v>
      </c>
      <c r="G9" s="24">
        <v>1035.045</v>
      </c>
    </row>
    <row r="10" spans="1:7" ht="12.75">
      <c r="A10" s="25"/>
      <c r="B10" s="26"/>
      <c r="C10" s="26"/>
      <c r="D10" s="26"/>
      <c r="E10" s="26"/>
      <c r="F10" s="26"/>
      <c r="G10" s="27"/>
    </row>
    <row r="11" spans="1:7" ht="12.75">
      <c r="A11" s="37" t="s">
        <v>243</v>
      </c>
      <c r="B11" s="26"/>
      <c r="C11" s="26"/>
      <c r="D11" s="26"/>
      <c r="E11" s="26"/>
      <c r="F11" s="26"/>
      <c r="G11" s="27"/>
    </row>
    <row r="12" spans="1:7" ht="12.75">
      <c r="A12" s="37" t="s">
        <v>37</v>
      </c>
      <c r="B12" s="38">
        <f aca="true" t="shared" si="0" ref="B12:G12">SUM(B13:B26)</f>
        <v>10357.579</v>
      </c>
      <c r="C12" s="38">
        <f t="shared" si="0"/>
        <v>1830.153</v>
      </c>
      <c r="D12" s="38">
        <v>780.7</v>
      </c>
      <c r="E12" s="38">
        <f t="shared" si="0"/>
        <v>791.123</v>
      </c>
      <c r="F12" s="38">
        <v>936.7740000000001</v>
      </c>
      <c r="G12" s="39">
        <f t="shared" si="0"/>
        <v>964.091</v>
      </c>
    </row>
    <row r="13" spans="1:7" ht="12.75">
      <c r="A13" s="25" t="s">
        <v>81</v>
      </c>
      <c r="B13" s="26" t="s">
        <v>34</v>
      </c>
      <c r="C13" s="26" t="s">
        <v>34</v>
      </c>
      <c r="D13" s="26">
        <v>36.889</v>
      </c>
      <c r="E13" s="31">
        <v>39.797</v>
      </c>
      <c r="F13" s="26">
        <v>2.333</v>
      </c>
      <c r="G13" s="32">
        <v>0.819</v>
      </c>
    </row>
    <row r="14" spans="1:7" ht="12.75">
      <c r="A14" s="25" t="s">
        <v>39</v>
      </c>
      <c r="B14" s="26" t="s">
        <v>34</v>
      </c>
      <c r="C14" s="26" t="s">
        <v>34</v>
      </c>
      <c r="D14" s="26">
        <v>4.679</v>
      </c>
      <c r="E14" s="31">
        <v>4.027</v>
      </c>
      <c r="F14" s="26" t="s">
        <v>34</v>
      </c>
      <c r="G14" s="27" t="s">
        <v>34</v>
      </c>
    </row>
    <row r="15" spans="1:7" ht="12.75">
      <c r="A15" s="25" t="s">
        <v>82</v>
      </c>
      <c r="B15" s="26" t="s">
        <v>34</v>
      </c>
      <c r="C15" s="26" t="s">
        <v>34</v>
      </c>
      <c r="D15" s="26">
        <v>14.358</v>
      </c>
      <c r="E15" s="31">
        <v>15.15</v>
      </c>
      <c r="F15" s="26">
        <v>1.716</v>
      </c>
      <c r="G15" s="32">
        <v>1.499</v>
      </c>
    </row>
    <row r="16" spans="1:7" ht="12.75">
      <c r="A16" s="25" t="s">
        <v>83</v>
      </c>
      <c r="B16" s="26" t="s">
        <v>34</v>
      </c>
      <c r="C16" s="26" t="s">
        <v>34</v>
      </c>
      <c r="D16" s="26">
        <v>2.905</v>
      </c>
      <c r="E16" s="31">
        <v>2.779</v>
      </c>
      <c r="F16" s="26" t="s">
        <v>34</v>
      </c>
      <c r="G16" s="27" t="s">
        <v>34</v>
      </c>
    </row>
    <row r="17" spans="1:7" ht="12.75">
      <c r="A17" s="25" t="s">
        <v>84</v>
      </c>
      <c r="B17" s="31">
        <v>4290.7</v>
      </c>
      <c r="C17" s="31">
        <v>850</v>
      </c>
      <c r="D17" s="26">
        <v>26.611</v>
      </c>
      <c r="E17" s="31">
        <v>10.35</v>
      </c>
      <c r="F17" s="26">
        <v>453.464</v>
      </c>
      <c r="G17" s="32">
        <v>567.517</v>
      </c>
    </row>
    <row r="18" spans="1:7" ht="12.75">
      <c r="A18" s="25" t="s">
        <v>42</v>
      </c>
      <c r="B18" s="26" t="s">
        <v>34</v>
      </c>
      <c r="C18" s="26" t="s">
        <v>34</v>
      </c>
      <c r="D18" s="26">
        <v>0.869</v>
      </c>
      <c r="E18" s="31">
        <v>0.962</v>
      </c>
      <c r="F18" s="26" t="s">
        <v>34</v>
      </c>
      <c r="G18" s="27" t="s">
        <v>34</v>
      </c>
    </row>
    <row r="19" spans="1:7" ht="12.75">
      <c r="A19" s="25" t="s">
        <v>85</v>
      </c>
      <c r="B19" s="31">
        <v>21.744</v>
      </c>
      <c r="C19" s="31">
        <v>4</v>
      </c>
      <c r="D19" s="26">
        <v>97.683</v>
      </c>
      <c r="E19" s="31">
        <v>96.581</v>
      </c>
      <c r="F19" s="26">
        <v>3.305</v>
      </c>
      <c r="G19" s="32">
        <v>4.328</v>
      </c>
    </row>
    <row r="20" spans="1:7" ht="12.75">
      <c r="A20" s="25" t="s">
        <v>86</v>
      </c>
      <c r="B20" s="31">
        <v>2573.835</v>
      </c>
      <c r="C20" s="31">
        <v>370.703</v>
      </c>
      <c r="D20" s="26">
        <v>4.402</v>
      </c>
      <c r="E20" s="31">
        <v>4.086</v>
      </c>
      <c r="F20" s="26">
        <v>178.152</v>
      </c>
      <c r="G20" s="32">
        <v>74.174</v>
      </c>
    </row>
    <row r="21" spans="1:7" ht="12.75">
      <c r="A21" s="25" t="s">
        <v>87</v>
      </c>
      <c r="B21" s="26" t="s">
        <v>34</v>
      </c>
      <c r="C21" s="26" t="s">
        <v>34</v>
      </c>
      <c r="D21" s="26">
        <v>7.671</v>
      </c>
      <c r="E21" s="31">
        <v>10.753</v>
      </c>
      <c r="F21" s="26">
        <v>0.504</v>
      </c>
      <c r="G21" s="27" t="s">
        <v>34</v>
      </c>
    </row>
    <row r="22" spans="1:7" ht="12.75">
      <c r="A22" s="25" t="s">
        <v>88</v>
      </c>
      <c r="B22" s="26" t="s">
        <v>34</v>
      </c>
      <c r="C22" s="26" t="s">
        <v>34</v>
      </c>
      <c r="D22" s="26">
        <v>1.741</v>
      </c>
      <c r="E22" s="31">
        <v>2.653</v>
      </c>
      <c r="F22" s="26" t="s">
        <v>34</v>
      </c>
      <c r="G22" s="27" t="s">
        <v>34</v>
      </c>
    </row>
    <row r="23" spans="1:7" ht="12.75">
      <c r="A23" s="25" t="s">
        <v>46</v>
      </c>
      <c r="B23" s="31">
        <v>3231.3</v>
      </c>
      <c r="C23" s="31">
        <v>574.95</v>
      </c>
      <c r="D23" s="26">
        <v>492.753</v>
      </c>
      <c r="E23" s="31">
        <v>520.11</v>
      </c>
      <c r="F23" s="26">
        <v>272.23</v>
      </c>
      <c r="G23" s="32">
        <v>290.184</v>
      </c>
    </row>
    <row r="24" spans="1:7" ht="12.75">
      <c r="A24" s="25" t="s">
        <v>89</v>
      </c>
      <c r="B24" s="31">
        <v>240</v>
      </c>
      <c r="C24" s="31">
        <v>30.5</v>
      </c>
      <c r="D24" s="26">
        <v>49.458</v>
      </c>
      <c r="E24" s="31">
        <v>44.381</v>
      </c>
      <c r="F24" s="26">
        <v>21.504</v>
      </c>
      <c r="G24" s="32">
        <v>18.368</v>
      </c>
    </row>
    <row r="25" spans="1:7" ht="12.75">
      <c r="A25" s="25" t="s">
        <v>90</v>
      </c>
      <c r="B25" s="26" t="s">
        <v>34</v>
      </c>
      <c r="C25" s="26" t="s">
        <v>34</v>
      </c>
      <c r="D25" s="26">
        <v>35.811</v>
      </c>
      <c r="E25" s="31">
        <v>34.004</v>
      </c>
      <c r="F25" s="26">
        <v>3.566</v>
      </c>
      <c r="G25" s="32">
        <v>7.202</v>
      </c>
    </row>
    <row r="26" spans="1:7" ht="12.75">
      <c r="A26" s="25" t="s">
        <v>50</v>
      </c>
      <c r="B26" s="26" t="s">
        <v>34</v>
      </c>
      <c r="C26" s="26" t="s">
        <v>34</v>
      </c>
      <c r="D26" s="26">
        <v>4.87</v>
      </c>
      <c r="E26" s="31">
        <v>5.49</v>
      </c>
      <c r="F26" s="26" t="s">
        <v>34</v>
      </c>
      <c r="G26" s="27" t="s">
        <v>34</v>
      </c>
    </row>
    <row r="27" spans="1:7" ht="12.75">
      <c r="A27" s="25"/>
      <c r="B27" s="26"/>
      <c r="C27" s="26"/>
      <c r="D27" s="26"/>
      <c r="E27" s="26"/>
      <c r="F27" s="26"/>
      <c r="G27" s="27"/>
    </row>
    <row r="28" spans="1:7" ht="12.75">
      <c r="A28" s="37" t="s">
        <v>52</v>
      </c>
      <c r="B28" s="26"/>
      <c r="C28" s="26"/>
      <c r="D28" s="26"/>
      <c r="E28" s="26"/>
      <c r="F28" s="26"/>
      <c r="G28" s="27"/>
    </row>
    <row r="29" spans="1:7" ht="12.75">
      <c r="A29" s="25" t="s">
        <v>91</v>
      </c>
      <c r="B29" s="31">
        <v>17.5</v>
      </c>
      <c r="C29" s="31">
        <v>3</v>
      </c>
      <c r="D29" s="26" t="s">
        <v>34</v>
      </c>
      <c r="E29" s="26" t="s">
        <v>34</v>
      </c>
      <c r="F29" s="26" t="s">
        <v>34</v>
      </c>
      <c r="G29" s="32">
        <v>0.767</v>
      </c>
    </row>
    <row r="30" spans="1:7" ht="12.75">
      <c r="A30" s="25" t="s">
        <v>55</v>
      </c>
      <c r="B30" s="31">
        <v>2.537</v>
      </c>
      <c r="C30" s="26" t="s">
        <v>34</v>
      </c>
      <c r="D30" s="26">
        <v>0.84</v>
      </c>
      <c r="E30" s="31">
        <v>0.799</v>
      </c>
      <c r="F30" s="26" t="s">
        <v>34</v>
      </c>
      <c r="G30" s="27" t="s">
        <v>34</v>
      </c>
    </row>
    <row r="31" spans="1:7" ht="12.75">
      <c r="A31" s="25" t="s">
        <v>57</v>
      </c>
      <c r="B31" s="26" t="s">
        <v>34</v>
      </c>
      <c r="C31" s="26" t="s">
        <v>34</v>
      </c>
      <c r="D31" s="26">
        <v>0.56</v>
      </c>
      <c r="E31" s="31">
        <v>0.667</v>
      </c>
      <c r="F31" s="26" t="s">
        <v>34</v>
      </c>
      <c r="G31" s="27" t="s">
        <v>34</v>
      </c>
    </row>
    <row r="32" spans="1:7" ht="12.75">
      <c r="A32" s="25" t="s">
        <v>60</v>
      </c>
      <c r="B32" s="26" t="s">
        <v>34</v>
      </c>
      <c r="C32" s="26" t="s">
        <v>34</v>
      </c>
      <c r="D32" s="26">
        <v>2.212</v>
      </c>
      <c r="E32" s="31">
        <v>2.059</v>
      </c>
      <c r="F32" s="26" t="s">
        <v>34</v>
      </c>
      <c r="G32" s="27" t="s">
        <v>34</v>
      </c>
    </row>
    <row r="33" spans="1:7" ht="12.75">
      <c r="A33" s="25" t="s">
        <v>61</v>
      </c>
      <c r="B33" s="26" t="s">
        <v>34</v>
      </c>
      <c r="C33" s="26" t="s">
        <v>34</v>
      </c>
      <c r="D33" s="26">
        <v>1.104</v>
      </c>
      <c r="E33" s="31">
        <v>1.255</v>
      </c>
      <c r="F33" s="26" t="s">
        <v>34</v>
      </c>
      <c r="G33" s="27" t="s">
        <v>34</v>
      </c>
    </row>
    <row r="34" spans="1:7" ht="12.75">
      <c r="A34" s="25" t="s">
        <v>62</v>
      </c>
      <c r="B34" s="31">
        <v>1800</v>
      </c>
      <c r="C34" s="31">
        <v>160</v>
      </c>
      <c r="D34" s="26" t="s">
        <v>34</v>
      </c>
      <c r="E34" s="31">
        <v>2.082</v>
      </c>
      <c r="F34" s="26">
        <v>94.325</v>
      </c>
      <c r="G34" s="32">
        <v>23.691</v>
      </c>
    </row>
    <row r="35" spans="1:7" ht="12.75">
      <c r="A35" s="25"/>
      <c r="B35" s="26"/>
      <c r="C35" s="26"/>
      <c r="D35" s="26"/>
      <c r="E35" s="26"/>
      <c r="F35" s="26"/>
      <c r="G35" s="27"/>
    </row>
    <row r="36" spans="1:7" ht="12.75">
      <c r="A36" s="37" t="s">
        <v>244</v>
      </c>
      <c r="B36" s="26"/>
      <c r="C36" s="26"/>
      <c r="D36" s="26"/>
      <c r="E36" s="26"/>
      <c r="F36" s="26"/>
      <c r="G36" s="27"/>
    </row>
    <row r="37" spans="1:7" ht="12.75">
      <c r="A37" s="25" t="s">
        <v>92</v>
      </c>
      <c r="B37" s="31">
        <v>93</v>
      </c>
      <c r="C37" s="31">
        <v>10</v>
      </c>
      <c r="D37" s="26">
        <v>5.271</v>
      </c>
      <c r="E37" s="26" t="s">
        <v>34</v>
      </c>
      <c r="F37" s="26">
        <v>3.797</v>
      </c>
      <c r="G37" s="32">
        <v>5.647</v>
      </c>
    </row>
    <row r="38" spans="1:7" ht="12.75">
      <c r="A38" s="25" t="s">
        <v>93</v>
      </c>
      <c r="B38" s="31">
        <v>1.8</v>
      </c>
      <c r="C38" s="26" t="s">
        <v>34</v>
      </c>
      <c r="D38" s="26">
        <v>27.383</v>
      </c>
      <c r="E38" s="31">
        <v>28.539</v>
      </c>
      <c r="F38" s="26" t="s">
        <v>34</v>
      </c>
      <c r="G38" s="27" t="s">
        <v>34</v>
      </c>
    </row>
    <row r="39" spans="1:7" ht="12.75">
      <c r="A39" s="25" t="s">
        <v>94</v>
      </c>
      <c r="B39" s="26" t="s">
        <v>34</v>
      </c>
      <c r="C39" s="26" t="s">
        <v>34</v>
      </c>
      <c r="D39" s="26">
        <v>23.638</v>
      </c>
      <c r="E39" s="31">
        <v>22.067</v>
      </c>
      <c r="F39" s="26" t="s">
        <v>34</v>
      </c>
      <c r="G39" s="27" t="s">
        <v>34</v>
      </c>
    </row>
    <row r="40" spans="1:7" ht="12.75">
      <c r="A40" s="25" t="s">
        <v>95</v>
      </c>
      <c r="B40" s="26" t="s">
        <v>34</v>
      </c>
      <c r="C40" s="26" t="s">
        <v>34</v>
      </c>
      <c r="D40" s="26">
        <v>23.289</v>
      </c>
      <c r="E40" s="31">
        <v>24.154</v>
      </c>
      <c r="F40" s="26">
        <v>0.62</v>
      </c>
      <c r="G40" s="27" t="s">
        <v>34</v>
      </c>
    </row>
    <row r="41" spans="1:7" ht="12.75">
      <c r="A41" s="25" t="s">
        <v>96</v>
      </c>
      <c r="B41" s="31">
        <v>93.44</v>
      </c>
      <c r="C41" s="31">
        <v>0.8</v>
      </c>
      <c r="D41" s="26">
        <v>205.602</v>
      </c>
      <c r="E41" s="31">
        <v>215.195</v>
      </c>
      <c r="F41" s="26">
        <v>3.214</v>
      </c>
      <c r="G41" s="32">
        <v>5.726</v>
      </c>
    </row>
    <row r="42" spans="1:7" ht="12.75">
      <c r="A42" s="25" t="s">
        <v>97</v>
      </c>
      <c r="B42" s="26" t="s">
        <v>34</v>
      </c>
      <c r="C42" s="26" t="s">
        <v>34</v>
      </c>
      <c r="D42" s="26">
        <v>29.155</v>
      </c>
      <c r="E42" s="31">
        <v>32.3</v>
      </c>
      <c r="F42" s="26" t="s">
        <v>34</v>
      </c>
      <c r="G42" s="27" t="s">
        <v>34</v>
      </c>
    </row>
    <row r="43" spans="1:7" ht="12.75">
      <c r="A43" s="25" t="s">
        <v>98</v>
      </c>
      <c r="B43" s="31">
        <v>14.147</v>
      </c>
      <c r="C43" s="26" t="s">
        <v>34</v>
      </c>
      <c r="D43" s="26">
        <v>5.934</v>
      </c>
      <c r="E43" s="31">
        <v>7.987</v>
      </c>
      <c r="F43" s="26" t="s">
        <v>34</v>
      </c>
      <c r="G43" s="27" t="s">
        <v>34</v>
      </c>
    </row>
    <row r="44" spans="1:7" ht="12.75">
      <c r="A44" s="25" t="s">
        <v>99</v>
      </c>
      <c r="B44" s="26" t="s">
        <v>34</v>
      </c>
      <c r="C44" s="26" t="s">
        <v>34</v>
      </c>
      <c r="D44" s="26">
        <v>4.085</v>
      </c>
      <c r="E44" s="31">
        <v>4.028</v>
      </c>
      <c r="F44" s="26" t="s">
        <v>34</v>
      </c>
      <c r="G44" s="27" t="s">
        <v>34</v>
      </c>
    </row>
    <row r="45" spans="1:7" ht="12.75">
      <c r="A45" s="25" t="s">
        <v>100</v>
      </c>
      <c r="B45" s="26" t="s">
        <v>34</v>
      </c>
      <c r="C45" s="26" t="s">
        <v>34</v>
      </c>
      <c r="D45" s="26">
        <v>3.532</v>
      </c>
      <c r="E45" s="31">
        <v>3.989</v>
      </c>
      <c r="F45" s="26" t="s">
        <v>34</v>
      </c>
      <c r="G45" s="27" t="s">
        <v>34</v>
      </c>
    </row>
    <row r="46" spans="1:7" ht="13.5" thickBot="1">
      <c r="A46" s="28" t="s">
        <v>101</v>
      </c>
      <c r="B46" s="29" t="s">
        <v>34</v>
      </c>
      <c r="C46" s="29" t="s">
        <v>34</v>
      </c>
      <c r="D46" s="29">
        <v>8.24</v>
      </c>
      <c r="E46" s="33">
        <v>9.75</v>
      </c>
      <c r="F46" s="29" t="s">
        <v>34</v>
      </c>
      <c r="G46" s="30" t="s">
        <v>34</v>
      </c>
    </row>
    <row r="47" spans="1:7" ht="12.75">
      <c r="A47" s="18" t="s">
        <v>102</v>
      </c>
      <c r="B47" s="18"/>
      <c r="C47" s="18"/>
      <c r="D47" s="18"/>
      <c r="E47" s="18"/>
      <c r="F47" s="18"/>
      <c r="G47" s="18"/>
    </row>
  </sheetData>
  <mergeCells count="6">
    <mergeCell ref="A1:G1"/>
    <mergeCell ref="D7:E7"/>
    <mergeCell ref="F7:G7"/>
    <mergeCell ref="A4:G4"/>
    <mergeCell ref="A3:G3"/>
    <mergeCell ref="D6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11">
    <pageSetUpPr fitToPage="1"/>
  </sheetPr>
  <dimension ref="A1:S69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43" customWidth="1"/>
    <col min="2" max="4" width="20.7109375" style="43" customWidth="1"/>
    <col min="5" max="16384" width="11.421875" style="43" customWidth="1"/>
  </cols>
  <sheetData>
    <row r="1" spans="1:7" s="44" customFormat="1" ht="18">
      <c r="A1" s="176" t="s">
        <v>0</v>
      </c>
      <c r="B1" s="176"/>
      <c r="C1" s="176"/>
      <c r="D1" s="176"/>
      <c r="E1" s="10"/>
      <c r="F1" s="10"/>
      <c r="G1" s="10"/>
    </row>
    <row r="3" spans="1:9" ht="15">
      <c r="A3" s="154" t="s">
        <v>262</v>
      </c>
      <c r="B3" s="154"/>
      <c r="C3" s="154"/>
      <c r="D3" s="154"/>
      <c r="E3" s="67"/>
      <c r="F3" s="67"/>
      <c r="G3" s="67"/>
      <c r="H3" s="67"/>
      <c r="I3" s="67"/>
    </row>
    <row r="4" spans="1:9" ht="15.75" thickBot="1">
      <c r="A4" s="214"/>
      <c r="B4" s="215"/>
      <c r="C4" s="215"/>
      <c r="D4" s="215"/>
      <c r="E4" s="67"/>
      <c r="F4" s="67"/>
      <c r="G4" s="67"/>
      <c r="H4" s="67"/>
      <c r="I4" s="67"/>
    </row>
    <row r="5" spans="1:4" ht="12.75">
      <c r="A5" s="216" t="s">
        <v>116</v>
      </c>
      <c r="B5" s="237"/>
      <c r="C5" s="238"/>
      <c r="D5" s="237"/>
    </row>
    <row r="6" spans="1:4" ht="12.75">
      <c r="A6" s="49" t="s">
        <v>118</v>
      </c>
      <c r="B6" s="50" t="s">
        <v>196</v>
      </c>
      <c r="C6" s="50" t="s">
        <v>197</v>
      </c>
      <c r="D6" s="50" t="s">
        <v>198</v>
      </c>
    </row>
    <row r="7" spans="1:4" ht="13.5" thickBot="1">
      <c r="A7" s="217"/>
      <c r="B7" s="51"/>
      <c r="C7" s="51"/>
      <c r="D7" s="51"/>
    </row>
    <row r="8" spans="1:17" s="68" customFormat="1" ht="12.75">
      <c r="A8" s="116" t="s">
        <v>191</v>
      </c>
      <c r="B8" s="239">
        <v>278</v>
      </c>
      <c r="C8" s="239" t="s">
        <v>34</v>
      </c>
      <c r="D8" s="211">
        <v>278</v>
      </c>
      <c r="P8" s="221"/>
      <c r="Q8" s="221"/>
    </row>
    <row r="9" spans="1:17" ht="12.75">
      <c r="A9" s="117" t="s">
        <v>261</v>
      </c>
      <c r="B9" s="240">
        <v>278</v>
      </c>
      <c r="C9" s="240" t="s">
        <v>34</v>
      </c>
      <c r="D9" s="222">
        <v>278</v>
      </c>
      <c r="P9" s="224"/>
      <c r="Q9" s="224"/>
    </row>
    <row r="10" spans="1:17" ht="12.75">
      <c r="A10" s="116"/>
      <c r="B10" s="239"/>
      <c r="C10" s="239"/>
      <c r="D10" s="211"/>
      <c r="P10" s="224"/>
      <c r="Q10" s="224"/>
    </row>
    <row r="11" spans="1:17" ht="12.75">
      <c r="A11" s="117" t="s">
        <v>192</v>
      </c>
      <c r="B11" s="240">
        <v>5763</v>
      </c>
      <c r="C11" s="240">
        <v>4</v>
      </c>
      <c r="D11" s="222">
        <v>5759</v>
      </c>
      <c r="P11" s="224"/>
      <c r="Q11" s="224"/>
    </row>
    <row r="12" spans="1:17" ht="12.75">
      <c r="A12" s="116"/>
      <c r="B12" s="239"/>
      <c r="C12" s="239"/>
      <c r="D12" s="211"/>
      <c r="P12" s="224"/>
      <c r="Q12" s="224"/>
    </row>
    <row r="13" spans="1:17" ht="12.75">
      <c r="A13" s="117" t="s">
        <v>187</v>
      </c>
      <c r="B13" s="240">
        <v>2058</v>
      </c>
      <c r="C13" s="240">
        <v>30</v>
      </c>
      <c r="D13" s="222">
        <v>2028</v>
      </c>
      <c r="P13" s="224"/>
      <c r="Q13" s="224"/>
    </row>
    <row r="14" spans="1:17" ht="12.75">
      <c r="A14" s="116"/>
      <c r="B14" s="239"/>
      <c r="C14" s="239"/>
      <c r="D14" s="211"/>
      <c r="P14" s="224"/>
      <c r="Q14" s="224"/>
    </row>
    <row r="15" spans="1:17" ht="12.75">
      <c r="A15" s="116" t="s">
        <v>193</v>
      </c>
      <c r="B15" s="239">
        <v>854</v>
      </c>
      <c r="C15" s="239" t="s">
        <v>34</v>
      </c>
      <c r="D15" s="211">
        <v>854</v>
      </c>
      <c r="P15" s="224"/>
      <c r="Q15" s="224"/>
    </row>
    <row r="16" spans="1:17" ht="12.75">
      <c r="A16" s="116" t="s">
        <v>188</v>
      </c>
      <c r="B16" s="239">
        <v>15128</v>
      </c>
      <c r="C16" s="239">
        <v>2811</v>
      </c>
      <c r="D16" s="211">
        <v>12317</v>
      </c>
      <c r="P16" s="224"/>
      <c r="Q16" s="224"/>
    </row>
    <row r="17" spans="1:17" ht="12.75">
      <c r="A17" s="116" t="s">
        <v>189</v>
      </c>
      <c r="B17" s="239">
        <v>26679</v>
      </c>
      <c r="C17" s="239">
        <v>2093</v>
      </c>
      <c r="D17" s="211">
        <v>24586</v>
      </c>
      <c r="P17" s="224"/>
      <c r="Q17" s="224"/>
    </row>
    <row r="18" spans="1:17" ht="12.75">
      <c r="A18" s="117" t="s">
        <v>257</v>
      </c>
      <c r="B18" s="240">
        <v>42661</v>
      </c>
      <c r="C18" s="240">
        <v>4904</v>
      </c>
      <c r="D18" s="222">
        <v>37757</v>
      </c>
      <c r="P18" s="224"/>
      <c r="Q18" s="224"/>
    </row>
    <row r="19" spans="1:17" ht="12.75">
      <c r="A19" s="116"/>
      <c r="B19" s="239"/>
      <c r="C19" s="239"/>
      <c r="D19" s="211"/>
      <c r="P19" s="224"/>
      <c r="Q19" s="224"/>
    </row>
    <row r="20" spans="1:17" ht="12.75">
      <c r="A20" s="116" t="s">
        <v>119</v>
      </c>
      <c r="B20" s="239">
        <v>1782</v>
      </c>
      <c r="C20" s="239">
        <v>19</v>
      </c>
      <c r="D20" s="211">
        <v>1763</v>
      </c>
      <c r="P20" s="224"/>
      <c r="Q20" s="224"/>
    </row>
    <row r="21" spans="1:17" ht="12.75">
      <c r="A21" s="116" t="s">
        <v>120</v>
      </c>
      <c r="B21" s="239">
        <v>5037</v>
      </c>
      <c r="C21" s="239">
        <v>21</v>
      </c>
      <c r="D21" s="211">
        <v>5016</v>
      </c>
      <c r="P21" s="224"/>
      <c r="Q21" s="224"/>
    </row>
    <row r="22" spans="1:17" ht="12.75">
      <c r="A22" s="116" t="s">
        <v>121</v>
      </c>
      <c r="B22" s="239">
        <v>8226</v>
      </c>
      <c r="C22" s="239">
        <v>172</v>
      </c>
      <c r="D22" s="211">
        <v>8054</v>
      </c>
      <c r="P22" s="224"/>
      <c r="Q22" s="224"/>
    </row>
    <row r="23" spans="1:17" ht="12.75">
      <c r="A23" s="116" t="s">
        <v>122</v>
      </c>
      <c r="B23" s="239">
        <v>63039</v>
      </c>
      <c r="C23" s="239">
        <v>411</v>
      </c>
      <c r="D23" s="211">
        <v>62628</v>
      </c>
      <c r="P23" s="224"/>
      <c r="Q23" s="224"/>
    </row>
    <row r="24" spans="1:17" ht="12.75">
      <c r="A24" s="117" t="s">
        <v>123</v>
      </c>
      <c r="B24" s="240">
        <v>78084</v>
      </c>
      <c r="C24" s="240">
        <v>623</v>
      </c>
      <c r="D24" s="222">
        <v>77461</v>
      </c>
      <c r="P24" s="224"/>
      <c r="Q24" s="224"/>
    </row>
    <row r="25" spans="1:17" ht="12.75">
      <c r="A25" s="116"/>
      <c r="B25" s="239"/>
      <c r="C25" s="239"/>
      <c r="D25" s="211"/>
      <c r="P25" s="224"/>
      <c r="Q25" s="224"/>
    </row>
    <row r="26" spans="1:17" ht="12.75">
      <c r="A26" s="117" t="s">
        <v>124</v>
      </c>
      <c r="B26" s="240">
        <v>594</v>
      </c>
      <c r="C26" s="240">
        <v>150</v>
      </c>
      <c r="D26" s="222">
        <v>444</v>
      </c>
      <c r="P26" s="224"/>
      <c r="Q26" s="224"/>
    </row>
    <row r="27" spans="1:17" ht="12.75">
      <c r="A27" s="116"/>
      <c r="B27" s="239"/>
      <c r="C27" s="239"/>
      <c r="D27" s="211"/>
      <c r="P27" s="224"/>
      <c r="Q27" s="224"/>
    </row>
    <row r="28" spans="1:17" s="68" customFormat="1" ht="12.75">
      <c r="A28" s="116" t="s">
        <v>125</v>
      </c>
      <c r="B28" s="239">
        <v>6489</v>
      </c>
      <c r="C28" s="239">
        <v>6</v>
      </c>
      <c r="D28" s="211">
        <v>6483</v>
      </c>
      <c r="P28" s="221"/>
      <c r="Q28" s="221"/>
    </row>
    <row r="29" spans="1:17" ht="12.75">
      <c r="A29" s="116" t="s">
        <v>126</v>
      </c>
      <c r="B29" s="239">
        <v>2456</v>
      </c>
      <c r="C29" s="239">
        <v>792</v>
      </c>
      <c r="D29" s="211">
        <v>1664</v>
      </c>
      <c r="P29" s="224"/>
      <c r="Q29" s="224"/>
    </row>
    <row r="30" spans="1:17" ht="12.75">
      <c r="A30" s="116" t="s">
        <v>258</v>
      </c>
      <c r="B30" s="239">
        <v>1</v>
      </c>
      <c r="C30" s="239" t="s">
        <v>34</v>
      </c>
      <c r="D30" s="211">
        <v>1</v>
      </c>
      <c r="P30" s="224"/>
      <c r="Q30" s="224"/>
    </row>
    <row r="31" spans="1:17" ht="12.75">
      <c r="A31" s="116" t="s">
        <v>127</v>
      </c>
      <c r="B31" s="239">
        <v>410</v>
      </c>
      <c r="C31" s="239" t="s">
        <v>34</v>
      </c>
      <c r="D31" s="211">
        <v>410</v>
      </c>
      <c r="P31" s="224"/>
      <c r="Q31" s="224"/>
    </row>
    <row r="32" spans="1:19" ht="12.75">
      <c r="A32" s="117" t="s">
        <v>259</v>
      </c>
      <c r="B32" s="240">
        <v>9356</v>
      </c>
      <c r="C32" s="240">
        <v>798</v>
      </c>
      <c r="D32" s="222">
        <v>8558</v>
      </c>
      <c r="M32" s="224"/>
      <c r="N32" s="224"/>
      <c r="O32" s="224"/>
      <c r="P32" s="224"/>
      <c r="Q32" s="224"/>
      <c r="S32" s="224"/>
    </row>
    <row r="33" spans="1:19" ht="12.75">
      <c r="A33" s="116"/>
      <c r="B33" s="239"/>
      <c r="C33" s="239"/>
      <c r="D33" s="211"/>
      <c r="M33" s="224"/>
      <c r="N33" s="224"/>
      <c r="O33" s="224"/>
      <c r="P33" s="224"/>
      <c r="Q33" s="224"/>
      <c r="S33" s="224"/>
    </row>
    <row r="34" spans="1:17" s="68" customFormat="1" ht="12.75">
      <c r="A34" s="117" t="s">
        <v>128</v>
      </c>
      <c r="B34" s="240">
        <v>18560</v>
      </c>
      <c r="C34" s="240">
        <v>77</v>
      </c>
      <c r="D34" s="222">
        <v>18483</v>
      </c>
      <c r="P34" s="221"/>
      <c r="Q34" s="221"/>
    </row>
    <row r="35" spans="1:17" ht="12.75">
      <c r="A35" s="116"/>
      <c r="B35" s="239"/>
      <c r="C35" s="239"/>
      <c r="D35" s="211"/>
      <c r="P35" s="224"/>
      <c r="Q35" s="224"/>
    </row>
    <row r="36" spans="1:17" ht="12.75">
      <c r="A36" s="116" t="s">
        <v>190</v>
      </c>
      <c r="B36" s="239">
        <v>26574</v>
      </c>
      <c r="C36" s="239">
        <v>648</v>
      </c>
      <c r="D36" s="211">
        <v>25926</v>
      </c>
      <c r="P36" s="224"/>
      <c r="Q36" s="224"/>
    </row>
    <row r="37" spans="1:17" ht="12.75">
      <c r="A37" s="116" t="s">
        <v>194</v>
      </c>
      <c r="B37" s="239">
        <v>90529</v>
      </c>
      <c r="C37" s="239" t="s">
        <v>34</v>
      </c>
      <c r="D37" s="211">
        <v>90529</v>
      </c>
      <c r="P37" s="224"/>
      <c r="Q37" s="224"/>
    </row>
    <row r="38" spans="1:17" ht="12.75">
      <c r="A38" s="116" t="s">
        <v>129</v>
      </c>
      <c r="B38" s="239">
        <v>24002</v>
      </c>
      <c r="C38" s="239">
        <v>38</v>
      </c>
      <c r="D38" s="211">
        <v>23964</v>
      </c>
      <c r="P38" s="224"/>
      <c r="Q38" s="224"/>
    </row>
    <row r="39" spans="1:17" ht="12.75">
      <c r="A39" s="116" t="s">
        <v>130</v>
      </c>
      <c r="B39" s="239">
        <v>15258</v>
      </c>
      <c r="C39" s="239">
        <v>50</v>
      </c>
      <c r="D39" s="211">
        <v>15208</v>
      </c>
      <c r="P39" s="224"/>
      <c r="Q39" s="224"/>
    </row>
    <row r="40" spans="1:17" ht="12.75">
      <c r="A40" s="116" t="s">
        <v>195</v>
      </c>
      <c r="B40" s="239">
        <v>158133</v>
      </c>
      <c r="C40" s="239" t="s">
        <v>34</v>
      </c>
      <c r="D40" s="211">
        <v>158133</v>
      </c>
      <c r="P40" s="224"/>
      <c r="Q40" s="224"/>
    </row>
    <row r="41" spans="1:17" ht="12.75">
      <c r="A41" s="117" t="s">
        <v>131</v>
      </c>
      <c r="B41" s="240">
        <v>314496</v>
      </c>
      <c r="C41" s="240">
        <v>736</v>
      </c>
      <c r="D41" s="222">
        <v>313760</v>
      </c>
      <c r="P41" s="224"/>
      <c r="Q41" s="224"/>
    </row>
    <row r="42" spans="1:17" ht="12.75">
      <c r="A42" s="116"/>
      <c r="B42" s="239"/>
      <c r="C42" s="239"/>
      <c r="D42" s="211"/>
      <c r="P42" s="224"/>
      <c r="Q42" s="224"/>
    </row>
    <row r="43" spans="1:17" ht="12.75">
      <c r="A43" s="116" t="s">
        <v>132</v>
      </c>
      <c r="B43" s="239">
        <v>32900</v>
      </c>
      <c r="C43" s="239">
        <v>520</v>
      </c>
      <c r="D43" s="211">
        <v>32380</v>
      </c>
      <c r="P43" s="224"/>
      <c r="Q43" s="224"/>
    </row>
    <row r="44" spans="1:17" s="68" customFormat="1" ht="12.75">
      <c r="A44" s="116" t="s">
        <v>133</v>
      </c>
      <c r="B44" s="239">
        <v>26178</v>
      </c>
      <c r="C44" s="239">
        <v>74</v>
      </c>
      <c r="D44" s="211">
        <v>26104</v>
      </c>
      <c r="P44" s="221"/>
      <c r="Q44" s="221"/>
    </row>
    <row r="45" spans="1:17" s="68" customFormat="1" ht="12.75">
      <c r="A45" s="116" t="s">
        <v>134</v>
      </c>
      <c r="B45" s="239">
        <v>27145</v>
      </c>
      <c r="C45" s="239">
        <v>109</v>
      </c>
      <c r="D45" s="211">
        <v>27036</v>
      </c>
      <c r="P45" s="221"/>
      <c r="Q45" s="221"/>
    </row>
    <row r="46" spans="1:17" ht="12.75">
      <c r="A46" s="117" t="s">
        <v>135</v>
      </c>
      <c r="B46" s="240">
        <v>86223</v>
      </c>
      <c r="C46" s="240">
        <v>703</v>
      </c>
      <c r="D46" s="222">
        <v>85520</v>
      </c>
      <c r="P46" s="224"/>
      <c r="Q46" s="224"/>
    </row>
    <row r="47" spans="1:17" s="68" customFormat="1" ht="12.75">
      <c r="A47" s="116"/>
      <c r="B47" s="239"/>
      <c r="C47" s="239"/>
      <c r="D47" s="211"/>
      <c r="P47" s="221"/>
      <c r="Q47" s="221"/>
    </row>
    <row r="48" spans="1:17" ht="12.75">
      <c r="A48" s="117" t="s">
        <v>136</v>
      </c>
      <c r="B48" s="240">
        <v>24851</v>
      </c>
      <c r="C48" s="240">
        <v>1801</v>
      </c>
      <c r="D48" s="222">
        <v>23050</v>
      </c>
      <c r="P48" s="224"/>
      <c r="Q48" s="224"/>
    </row>
    <row r="49" spans="1:4" ht="12.75">
      <c r="A49" s="116"/>
      <c r="B49" s="240"/>
      <c r="C49" s="240"/>
      <c r="D49" s="222"/>
    </row>
    <row r="50" spans="1:4" ht="12.75">
      <c r="A50" s="116" t="s">
        <v>268</v>
      </c>
      <c r="B50" s="239">
        <f>SUM(C50:D50)</f>
        <v>220965</v>
      </c>
      <c r="C50" s="239">
        <v>52985</v>
      </c>
      <c r="D50" s="211">
        <v>167980</v>
      </c>
    </row>
    <row r="51" spans="1:4" ht="12.75">
      <c r="A51" s="116" t="s">
        <v>269</v>
      </c>
      <c r="B51" s="239">
        <f>SUM(C51:D51)</f>
        <v>82515</v>
      </c>
      <c r="C51" s="239">
        <v>41100</v>
      </c>
      <c r="D51" s="211">
        <v>41415</v>
      </c>
    </row>
    <row r="52" spans="1:4" ht="12.75">
      <c r="A52" s="117" t="s">
        <v>270</v>
      </c>
      <c r="B52" s="240">
        <f>SUM(B50:B51)</f>
        <v>303480</v>
      </c>
      <c r="C52" s="240">
        <v>94085</v>
      </c>
      <c r="D52" s="222">
        <v>209395</v>
      </c>
    </row>
    <row r="53" spans="1:4" ht="12.75">
      <c r="A53" s="116"/>
      <c r="B53" s="239"/>
      <c r="C53" s="239"/>
      <c r="D53" s="211"/>
    </row>
    <row r="54" spans="1:4" ht="12.75">
      <c r="A54" s="116" t="s">
        <v>137</v>
      </c>
      <c r="B54" s="239">
        <v>40913</v>
      </c>
      <c r="C54" s="239">
        <v>1636</v>
      </c>
      <c r="D54" s="211">
        <v>39277</v>
      </c>
    </row>
    <row r="55" spans="1:4" ht="12.75">
      <c r="A55" s="116" t="s">
        <v>138</v>
      </c>
      <c r="B55" s="239">
        <v>27087</v>
      </c>
      <c r="C55" s="239" t="s">
        <v>34</v>
      </c>
      <c r="D55" s="211">
        <v>27087</v>
      </c>
    </row>
    <row r="56" spans="1:4" ht="12.75">
      <c r="A56" s="116" t="s">
        <v>139</v>
      </c>
      <c r="B56" s="239">
        <v>852747</v>
      </c>
      <c r="C56" s="239">
        <v>37247</v>
      </c>
      <c r="D56" s="211">
        <v>815500</v>
      </c>
    </row>
    <row r="57" spans="1:4" ht="12.75">
      <c r="A57" s="116" t="s">
        <v>140</v>
      </c>
      <c r="B57" s="239">
        <v>323311</v>
      </c>
      <c r="C57" s="239">
        <v>700</v>
      </c>
      <c r="D57" s="211">
        <v>322611</v>
      </c>
    </row>
    <row r="58" spans="1:4" ht="12.75">
      <c r="A58" s="116" t="s">
        <v>141</v>
      </c>
      <c r="B58" s="239">
        <v>23394</v>
      </c>
      <c r="C58" s="239">
        <v>5260</v>
      </c>
      <c r="D58" s="211">
        <v>18134</v>
      </c>
    </row>
    <row r="59" spans="1:4" ht="12.75">
      <c r="A59" s="116" t="s">
        <v>142</v>
      </c>
      <c r="B59" s="239">
        <v>1630794</v>
      </c>
      <c r="C59" s="239">
        <v>3967</v>
      </c>
      <c r="D59" s="211">
        <v>1626827</v>
      </c>
    </row>
    <row r="60" spans="1:4" ht="12.75">
      <c r="A60" s="116" t="s">
        <v>143</v>
      </c>
      <c r="B60" s="239">
        <v>209039</v>
      </c>
      <c r="C60" s="239">
        <v>34423</v>
      </c>
      <c r="D60" s="211">
        <v>174616</v>
      </c>
    </row>
    <row r="61" spans="1:4" ht="12.75">
      <c r="A61" s="116" t="s">
        <v>144</v>
      </c>
      <c r="B61" s="239">
        <v>420955</v>
      </c>
      <c r="C61" s="239">
        <v>220467</v>
      </c>
      <c r="D61" s="211">
        <v>200488</v>
      </c>
    </row>
    <row r="62" spans="1:4" ht="12.75">
      <c r="A62" s="117" t="s">
        <v>260</v>
      </c>
      <c r="B62" s="240">
        <v>3528240</v>
      </c>
      <c r="C62" s="240">
        <v>303700</v>
      </c>
      <c r="D62" s="222">
        <v>3224540</v>
      </c>
    </row>
    <row r="63" spans="1:4" ht="12.75">
      <c r="A63" s="116"/>
      <c r="B63" s="239"/>
      <c r="C63" s="239"/>
      <c r="D63" s="211"/>
    </row>
    <row r="64" spans="1:4" ht="12.75">
      <c r="A64" s="116" t="s">
        <v>145</v>
      </c>
      <c r="B64" s="239">
        <v>267</v>
      </c>
      <c r="C64" s="239">
        <v>267</v>
      </c>
      <c r="D64" s="211" t="s">
        <v>34</v>
      </c>
    </row>
    <row r="65" spans="1:4" ht="12.75">
      <c r="A65" s="117" t="s">
        <v>146</v>
      </c>
      <c r="B65" s="240">
        <v>267</v>
      </c>
      <c r="C65" s="240">
        <v>267</v>
      </c>
      <c r="D65" s="222" t="s">
        <v>34</v>
      </c>
    </row>
    <row r="66" spans="1:4" ht="12.75">
      <c r="A66" s="116"/>
      <c r="B66" s="239"/>
      <c r="C66" s="239"/>
      <c r="D66" s="211"/>
    </row>
    <row r="67" spans="1:4" ht="13.5" thickBot="1">
      <c r="A67" s="241" t="s">
        <v>147</v>
      </c>
      <c r="B67" s="213">
        <f>SUM(B9:B13,B18,B24:B26,B32:B34,B41,B46:B48,B52,B62,B65)</f>
        <v>4414911</v>
      </c>
      <c r="C67" s="213">
        <f>SUM(C9:C13,C18,C24:C26,C32:C34,C41,C46:C48,C52,C62,C65)</f>
        <v>407878</v>
      </c>
      <c r="D67" s="213">
        <f>SUM(D9:D13,D18,D24:D26,D32:D34,D41,D46:D48,D52,D62,D65)</f>
        <v>4007033</v>
      </c>
    </row>
    <row r="69" spans="16:17" ht="12.75">
      <c r="P69" s="224"/>
      <c r="Q69" s="22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1"/>
  <dimension ref="A1:I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43" customWidth="1"/>
    <col min="8" max="8" width="13.57421875" style="43" customWidth="1"/>
    <col min="9" max="10" width="11.421875" style="43" customWidth="1"/>
    <col min="11" max="11" width="29.7109375" style="43" customWidth="1"/>
    <col min="12" max="17" width="12.57421875" style="43" customWidth="1"/>
    <col min="18" max="19" width="12.00390625" style="43" customWidth="1"/>
    <col min="20" max="16384" width="11.421875" style="43" customWidth="1"/>
  </cols>
  <sheetData>
    <row r="1" spans="1:9" s="44" customFormat="1" ht="18">
      <c r="A1" s="176" t="s">
        <v>0</v>
      </c>
      <c r="B1" s="176"/>
      <c r="C1" s="176"/>
      <c r="D1" s="176"/>
      <c r="E1" s="176"/>
      <c r="F1" s="176"/>
      <c r="G1" s="176"/>
      <c r="H1" s="10"/>
      <c r="I1" s="10"/>
    </row>
    <row r="3" spans="1:9" ht="15">
      <c r="A3" s="154" t="s">
        <v>21</v>
      </c>
      <c r="B3" s="154"/>
      <c r="C3" s="154"/>
      <c r="D3" s="154"/>
      <c r="E3" s="154"/>
      <c r="F3" s="154"/>
      <c r="G3" s="154"/>
      <c r="H3" s="67"/>
      <c r="I3" s="67"/>
    </row>
    <row r="4" spans="1:9" ht="15">
      <c r="A4" s="70"/>
      <c r="B4" s="71"/>
      <c r="C4" s="71"/>
      <c r="D4" s="71"/>
      <c r="E4" s="71"/>
      <c r="F4" s="71"/>
      <c r="G4" s="71"/>
      <c r="H4" s="67"/>
      <c r="I4" s="67"/>
    </row>
    <row r="5" spans="2:7" ht="12.75">
      <c r="B5" s="97"/>
      <c r="C5" s="98" t="s">
        <v>22</v>
      </c>
      <c r="D5" s="97"/>
      <c r="E5" s="50" t="s">
        <v>18</v>
      </c>
      <c r="F5" s="99" t="s">
        <v>23</v>
      </c>
      <c r="G5" s="100"/>
    </row>
    <row r="6" spans="1:7" ht="12.75">
      <c r="A6" s="72" t="s">
        <v>4</v>
      </c>
      <c r="B6" s="50" t="s">
        <v>18</v>
      </c>
      <c r="C6" s="98" t="s">
        <v>24</v>
      </c>
      <c r="D6" s="98" t="s">
        <v>25</v>
      </c>
      <c r="E6" s="50" t="s">
        <v>26</v>
      </c>
      <c r="F6" s="101" t="s">
        <v>27</v>
      </c>
      <c r="G6" s="102"/>
    </row>
    <row r="7" spans="2:7" ht="12.75">
      <c r="B7" s="50" t="s">
        <v>19</v>
      </c>
      <c r="C7" s="98" t="s">
        <v>28</v>
      </c>
      <c r="D7" s="98" t="s">
        <v>29</v>
      </c>
      <c r="E7" s="50" t="s">
        <v>30</v>
      </c>
      <c r="F7" s="98" t="s">
        <v>31</v>
      </c>
      <c r="G7" s="98" t="s">
        <v>32</v>
      </c>
    </row>
    <row r="8" spans="1:7" ht="13.5" thickBot="1">
      <c r="A8" s="45"/>
      <c r="B8" s="50" t="s">
        <v>14</v>
      </c>
      <c r="C8" s="98" t="s">
        <v>33</v>
      </c>
      <c r="D8" s="97"/>
      <c r="E8" s="50" t="s">
        <v>14</v>
      </c>
      <c r="F8" s="97"/>
      <c r="G8" s="97"/>
    </row>
    <row r="9" spans="1:7" ht="12.75">
      <c r="A9" s="73">
        <v>1985</v>
      </c>
      <c r="B9" s="74">
        <v>164.2</v>
      </c>
      <c r="C9" s="103">
        <v>61.66384190977606</v>
      </c>
      <c r="D9" s="104">
        <v>101252.5092255358</v>
      </c>
      <c r="E9" s="74">
        <v>164.9</v>
      </c>
      <c r="F9" s="105" t="s">
        <v>34</v>
      </c>
      <c r="G9" s="104">
        <v>118315</v>
      </c>
    </row>
    <row r="10" spans="1:7" ht="12.75">
      <c r="A10" s="76">
        <v>1986</v>
      </c>
      <c r="B10" s="77">
        <v>249.3</v>
      </c>
      <c r="C10" s="106">
        <v>30.086665945452143</v>
      </c>
      <c r="D10" s="107">
        <v>75006.31062709603</v>
      </c>
      <c r="E10" s="77">
        <v>249.9</v>
      </c>
      <c r="F10" s="107">
        <v>14</v>
      </c>
      <c r="G10" s="107">
        <v>98672</v>
      </c>
    </row>
    <row r="11" spans="1:7" ht="12.75">
      <c r="A11" s="76">
        <v>1987</v>
      </c>
      <c r="B11" s="77">
        <v>197</v>
      </c>
      <c r="C11" s="106">
        <v>27.760749101486905</v>
      </c>
      <c r="D11" s="107">
        <v>58171.961583306285</v>
      </c>
      <c r="E11" s="77">
        <v>197.4</v>
      </c>
      <c r="F11" s="107">
        <v>24</v>
      </c>
      <c r="G11" s="107">
        <v>143579</v>
      </c>
    </row>
    <row r="12" spans="1:7" ht="12.75">
      <c r="A12" s="76">
        <v>1988</v>
      </c>
      <c r="B12" s="77">
        <v>224.1</v>
      </c>
      <c r="C12" s="106">
        <v>40.15962881492433</v>
      </c>
      <c r="D12" s="107">
        <v>90013.58287355908</v>
      </c>
      <c r="E12" s="77">
        <v>224.6</v>
      </c>
      <c r="F12" s="107">
        <v>742</v>
      </c>
      <c r="G12" s="107">
        <v>122415</v>
      </c>
    </row>
    <row r="13" spans="1:7" ht="12.75">
      <c r="A13" s="76">
        <v>1989</v>
      </c>
      <c r="B13" s="77">
        <v>285</v>
      </c>
      <c r="C13" s="106">
        <v>33.12778719363408</v>
      </c>
      <c r="D13" s="107">
        <v>94414.19350185712</v>
      </c>
      <c r="E13" s="77">
        <v>285.3</v>
      </c>
      <c r="F13" s="107">
        <v>348</v>
      </c>
      <c r="G13" s="107">
        <v>126524</v>
      </c>
    </row>
    <row r="14" spans="1:7" ht="12.75">
      <c r="A14" s="76">
        <v>1990</v>
      </c>
      <c r="B14" s="77">
        <v>216</v>
      </c>
      <c r="C14" s="106">
        <v>29.257269241402522</v>
      </c>
      <c r="D14" s="107">
        <v>63195.70156142944</v>
      </c>
      <c r="E14" s="77">
        <v>216.7</v>
      </c>
      <c r="F14" s="107">
        <v>325</v>
      </c>
      <c r="G14" s="107">
        <v>126857</v>
      </c>
    </row>
    <row r="15" spans="1:7" ht="12.75">
      <c r="A15" s="76">
        <v>1991</v>
      </c>
      <c r="B15" s="77">
        <v>242.2</v>
      </c>
      <c r="C15" s="106">
        <v>35.40562306924861</v>
      </c>
      <c r="D15" s="107">
        <v>91203.58684023896</v>
      </c>
      <c r="E15" s="77">
        <v>246.6</v>
      </c>
      <c r="F15" s="107">
        <v>390</v>
      </c>
      <c r="G15" s="107">
        <v>133856</v>
      </c>
    </row>
    <row r="16" spans="1:7" ht="12.75">
      <c r="A16" s="76">
        <v>1992</v>
      </c>
      <c r="B16" s="77">
        <v>223.7</v>
      </c>
      <c r="C16" s="106">
        <v>40.33392232519563</v>
      </c>
      <c r="D16" s="107">
        <v>90226.98424146262</v>
      </c>
      <c r="E16" s="77">
        <v>224.2</v>
      </c>
      <c r="F16" s="107">
        <v>793</v>
      </c>
      <c r="G16" s="107">
        <v>137933</v>
      </c>
    </row>
    <row r="17" spans="1:7" ht="12.75">
      <c r="A17" s="80">
        <v>1993</v>
      </c>
      <c r="B17" s="81">
        <v>207.9</v>
      </c>
      <c r="C17" s="108">
        <v>55.37725529792171</v>
      </c>
      <c r="D17" s="109">
        <v>115129.3137643792</v>
      </c>
      <c r="E17" s="81">
        <v>208</v>
      </c>
      <c r="F17" s="110">
        <v>712</v>
      </c>
      <c r="G17" s="107">
        <v>130696</v>
      </c>
    </row>
    <row r="18" spans="1:7" ht="12.75">
      <c r="A18" s="80">
        <v>1994</v>
      </c>
      <c r="B18" s="81">
        <v>192.2</v>
      </c>
      <c r="C18" s="108">
        <v>79.79637709903479</v>
      </c>
      <c r="D18" s="109">
        <v>153368.63678434482</v>
      </c>
      <c r="E18" s="81">
        <v>192.2</v>
      </c>
      <c r="F18" s="110">
        <v>9022</v>
      </c>
      <c r="G18" s="107">
        <v>161714</v>
      </c>
    </row>
    <row r="19" spans="1:7" ht="12.75">
      <c r="A19" s="80">
        <v>1995</v>
      </c>
      <c r="B19" s="81">
        <v>189.9</v>
      </c>
      <c r="C19" s="108">
        <v>73.04100104576106</v>
      </c>
      <c r="D19" s="109">
        <v>138704.86098590028</v>
      </c>
      <c r="E19" s="81">
        <v>189.9</v>
      </c>
      <c r="F19" s="109">
        <v>9855</v>
      </c>
      <c r="G19" s="107">
        <v>120532</v>
      </c>
    </row>
    <row r="20" spans="1:7" ht="12.75">
      <c r="A20" s="80">
        <v>1996</v>
      </c>
      <c r="B20" s="83">
        <v>201.1</v>
      </c>
      <c r="C20" s="111">
        <v>74.15287343887105</v>
      </c>
      <c r="D20" s="110">
        <v>149121.4284855697</v>
      </c>
      <c r="E20" s="83">
        <v>201</v>
      </c>
      <c r="F20" s="110">
        <v>8937</v>
      </c>
      <c r="G20" s="112">
        <v>129950</v>
      </c>
    </row>
    <row r="21" spans="1:7" ht="12.75">
      <c r="A21" s="80">
        <v>1997</v>
      </c>
      <c r="B21" s="83">
        <v>308.5</v>
      </c>
      <c r="C21" s="111">
        <v>42.046806822689405</v>
      </c>
      <c r="D21" s="110">
        <v>129714.39904799682</v>
      </c>
      <c r="E21" s="83">
        <v>308.3</v>
      </c>
      <c r="F21" s="110">
        <v>3166</v>
      </c>
      <c r="G21" s="112">
        <v>160584</v>
      </c>
    </row>
    <row r="22" spans="1:7" ht="12.75">
      <c r="A22" s="80">
        <v>1998</v>
      </c>
      <c r="B22" s="83">
        <v>311.9</v>
      </c>
      <c r="C22" s="111">
        <v>56.22468236510284</v>
      </c>
      <c r="D22" s="110">
        <v>175364.7842967557</v>
      </c>
      <c r="E22" s="83">
        <v>311.7</v>
      </c>
      <c r="F22" s="110">
        <v>4400</v>
      </c>
      <c r="G22" s="112">
        <v>192194</v>
      </c>
    </row>
    <row r="23" spans="1:7" ht="12.75">
      <c r="A23" s="80">
        <v>1999</v>
      </c>
      <c r="B23" s="83">
        <v>425.1</v>
      </c>
      <c r="C23" s="111">
        <v>61.66384190977606</v>
      </c>
      <c r="D23" s="110">
        <f>C23*B23*10</f>
        <v>262132.99195845803</v>
      </c>
      <c r="E23" s="83">
        <v>424</v>
      </c>
      <c r="F23" s="110">
        <v>10543</v>
      </c>
      <c r="G23" s="112">
        <v>202429</v>
      </c>
    </row>
    <row r="24" spans="1:7" ht="12.75">
      <c r="A24" s="80">
        <v>2000</v>
      </c>
      <c r="B24" s="83">
        <v>373.3</v>
      </c>
      <c r="C24" s="111">
        <v>59.57</v>
      </c>
      <c r="D24" s="110">
        <f>B24*C24*10</f>
        <v>222374.81</v>
      </c>
      <c r="E24" s="83">
        <v>373.3</v>
      </c>
      <c r="F24" s="110">
        <v>7658.529</v>
      </c>
      <c r="G24" s="112">
        <v>245033.768</v>
      </c>
    </row>
    <row r="25" spans="1:7" ht="12.75">
      <c r="A25" s="80">
        <v>2001</v>
      </c>
      <c r="B25" s="83">
        <v>531.749</v>
      </c>
      <c r="C25" s="111">
        <v>49.76</v>
      </c>
      <c r="D25" s="110">
        <f>B25*C25*10</f>
        <v>264598.3024</v>
      </c>
      <c r="E25" s="83">
        <v>528.749</v>
      </c>
      <c r="F25" s="110">
        <v>5499.617</v>
      </c>
      <c r="G25" s="112">
        <v>274768.016</v>
      </c>
    </row>
    <row r="26" spans="1:7" ht="13.5" thickBot="1">
      <c r="A26" s="85">
        <v>2002</v>
      </c>
      <c r="B26" s="236">
        <v>407.878</v>
      </c>
      <c r="C26" s="113">
        <v>46.22</v>
      </c>
      <c r="D26" s="114">
        <f>B26*C26*10</f>
        <v>188521.21159999998</v>
      </c>
      <c r="E26" s="1">
        <v>407.871</v>
      </c>
      <c r="F26" s="114">
        <v>4592.805</v>
      </c>
      <c r="G26" s="115">
        <v>307009.751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8"/>
  <dimension ref="A1:H80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57" customWidth="1"/>
    <col min="2" max="7" width="12.7109375" style="57" customWidth="1"/>
    <col min="8" max="16384" width="11.421875" style="57" customWidth="1"/>
  </cols>
  <sheetData>
    <row r="1" spans="1:7" s="55" customFormat="1" ht="18">
      <c r="A1" s="176" t="s">
        <v>0</v>
      </c>
      <c r="B1" s="176"/>
      <c r="C1" s="176"/>
      <c r="D1" s="176"/>
      <c r="E1" s="176"/>
      <c r="F1" s="176"/>
      <c r="G1" s="176"/>
    </row>
    <row r="3" spans="1:8" ht="15">
      <c r="A3" s="187" t="s">
        <v>237</v>
      </c>
      <c r="B3" s="187"/>
      <c r="C3" s="187"/>
      <c r="D3" s="187"/>
      <c r="E3" s="187"/>
      <c r="F3" s="187"/>
      <c r="G3" s="187"/>
      <c r="H3" s="56"/>
    </row>
    <row r="4" spans="1:8" ht="14.25">
      <c r="A4" s="56"/>
      <c r="B4" s="56"/>
      <c r="C4" s="56"/>
      <c r="D4" s="56"/>
      <c r="E4" s="56"/>
      <c r="F4" s="56"/>
      <c r="G4" s="56"/>
      <c r="H4" s="56"/>
    </row>
    <row r="5" spans="1:7" ht="12.75">
      <c r="A5" s="188" t="s">
        <v>35</v>
      </c>
      <c r="B5" s="190" t="s">
        <v>31</v>
      </c>
      <c r="C5" s="190"/>
      <c r="D5" s="190"/>
      <c r="E5" s="190" t="s">
        <v>32</v>
      </c>
      <c r="F5" s="190"/>
      <c r="G5" s="191"/>
    </row>
    <row r="6" spans="1:7" ht="13.5" thickBot="1">
      <c r="A6" s="189"/>
      <c r="B6" s="59">
        <v>2000</v>
      </c>
      <c r="C6" s="59">
        <v>2001</v>
      </c>
      <c r="D6" s="59">
        <v>2002</v>
      </c>
      <c r="E6" s="54">
        <v>2000</v>
      </c>
      <c r="F6" s="54">
        <v>2001</v>
      </c>
      <c r="G6" s="54">
        <v>2002</v>
      </c>
    </row>
    <row r="7" spans="1:7" ht="12.75">
      <c r="A7" s="2" t="s">
        <v>36</v>
      </c>
      <c r="B7" s="34">
        <v>7658.529</v>
      </c>
      <c r="C7" s="34">
        <v>5499.617</v>
      </c>
      <c r="D7" s="34">
        <v>4592.805</v>
      </c>
      <c r="E7" s="34">
        <v>245033.768</v>
      </c>
      <c r="F7" s="34">
        <v>274768.016</v>
      </c>
      <c r="G7" s="35">
        <v>307009.751</v>
      </c>
    </row>
    <row r="8" spans="1:7" ht="12.75">
      <c r="A8" s="60"/>
      <c r="B8" s="84"/>
      <c r="C8" s="84"/>
      <c r="D8" s="84"/>
      <c r="E8" s="84"/>
      <c r="F8" s="84"/>
      <c r="G8" s="93"/>
    </row>
    <row r="9" spans="1:7" ht="12.75">
      <c r="A9" s="63" t="s">
        <v>243</v>
      </c>
      <c r="B9" s="84"/>
      <c r="C9" s="84"/>
      <c r="D9" s="84"/>
      <c r="E9" s="84"/>
      <c r="F9" s="84"/>
      <c r="G9" s="93"/>
    </row>
    <row r="10" spans="1:7" ht="12.75">
      <c r="A10" s="40" t="s">
        <v>37</v>
      </c>
      <c r="B10" s="94">
        <v>6129.294</v>
      </c>
      <c r="C10" s="94">
        <v>3787.54</v>
      </c>
      <c r="D10" s="94">
        <f>SUM(D11:D23)</f>
        <v>3292.531</v>
      </c>
      <c r="E10" s="94">
        <v>95304.192</v>
      </c>
      <c r="F10" s="94">
        <v>113107.27900000001</v>
      </c>
      <c r="G10" s="95">
        <f>SUM(G11:G23)</f>
        <v>126074.81899999999</v>
      </c>
    </row>
    <row r="11" spans="1:7" ht="12.75">
      <c r="A11" s="5" t="s">
        <v>38</v>
      </c>
      <c r="B11" s="84">
        <v>45.621</v>
      </c>
      <c r="C11" s="84">
        <v>58.553</v>
      </c>
      <c r="D11" s="57">
        <v>32.373</v>
      </c>
      <c r="E11" s="84">
        <v>10437.366</v>
      </c>
      <c r="F11" s="84">
        <v>12296.109</v>
      </c>
      <c r="G11" s="57">
        <v>14356.617</v>
      </c>
    </row>
    <row r="12" spans="1:7" ht="12.75">
      <c r="A12" s="5" t="s">
        <v>39</v>
      </c>
      <c r="B12" s="84" t="s">
        <v>34</v>
      </c>
      <c r="C12" s="84" t="s">
        <v>34</v>
      </c>
      <c r="D12" s="84" t="s">
        <v>34</v>
      </c>
      <c r="E12" s="84">
        <v>590.822</v>
      </c>
      <c r="F12" s="84">
        <v>952.467</v>
      </c>
      <c r="G12" s="57">
        <v>891.981</v>
      </c>
    </row>
    <row r="13" spans="1:7" ht="12.75">
      <c r="A13" s="5" t="s">
        <v>40</v>
      </c>
      <c r="B13" s="84">
        <v>11.07</v>
      </c>
      <c r="C13" s="84">
        <v>13.76</v>
      </c>
      <c r="D13" s="57">
        <v>21.32</v>
      </c>
      <c r="E13" s="84">
        <v>1062.591</v>
      </c>
      <c r="F13" s="84">
        <v>1961.826</v>
      </c>
      <c r="G13" s="57">
        <v>2379.34</v>
      </c>
    </row>
    <row r="14" spans="1:7" ht="12.75">
      <c r="A14" s="5" t="s">
        <v>41</v>
      </c>
      <c r="B14" s="84" t="s">
        <v>34</v>
      </c>
      <c r="C14" s="84" t="s">
        <v>34</v>
      </c>
      <c r="D14" s="84" t="s">
        <v>34</v>
      </c>
      <c r="E14" s="84">
        <v>1862.068</v>
      </c>
      <c r="F14" s="84">
        <v>2017.389</v>
      </c>
      <c r="G14" s="57">
        <v>1981.615</v>
      </c>
    </row>
    <row r="15" spans="1:7" ht="12.75">
      <c r="A15" s="5" t="s">
        <v>42</v>
      </c>
      <c r="B15" s="84" t="s">
        <v>34</v>
      </c>
      <c r="C15" s="84" t="s">
        <v>34</v>
      </c>
      <c r="D15" s="84" t="s">
        <v>34</v>
      </c>
      <c r="E15" s="84">
        <v>1239.575</v>
      </c>
      <c r="F15" s="84">
        <v>1427.671</v>
      </c>
      <c r="G15" s="57">
        <v>1685.189</v>
      </c>
    </row>
    <row r="16" spans="1:7" ht="12.75">
      <c r="A16" s="5" t="s">
        <v>43</v>
      </c>
      <c r="B16" s="84">
        <v>100.001</v>
      </c>
      <c r="C16" s="84">
        <v>3.675</v>
      </c>
      <c r="D16" s="57">
        <v>41.812</v>
      </c>
      <c r="E16" s="84">
        <v>22542.983</v>
      </c>
      <c r="F16" s="84">
        <v>27036.652</v>
      </c>
      <c r="G16" s="57">
        <v>32187.416</v>
      </c>
    </row>
    <row r="17" spans="1:7" ht="12.75">
      <c r="A17" s="5" t="s">
        <v>44</v>
      </c>
      <c r="B17" s="84">
        <v>3567.822</v>
      </c>
      <c r="C17" s="84">
        <v>1113.324</v>
      </c>
      <c r="D17" s="57">
        <v>56.23</v>
      </c>
      <c r="E17" s="84">
        <v>60.402</v>
      </c>
      <c r="F17" s="84">
        <v>243.086</v>
      </c>
      <c r="G17" s="57">
        <v>188.332</v>
      </c>
    </row>
    <row r="18" spans="1:7" ht="12.75">
      <c r="A18" s="5" t="s">
        <v>45</v>
      </c>
      <c r="B18" s="84" t="s">
        <v>34</v>
      </c>
      <c r="C18" s="84" t="s">
        <v>34</v>
      </c>
      <c r="D18" s="84" t="s">
        <v>34</v>
      </c>
      <c r="E18" s="84">
        <v>66.768</v>
      </c>
      <c r="F18" s="84">
        <v>91.592</v>
      </c>
      <c r="G18" s="57">
        <v>78.688</v>
      </c>
    </row>
    <row r="19" spans="1:7" ht="12.75">
      <c r="A19" s="5" t="s">
        <v>46</v>
      </c>
      <c r="B19" s="84">
        <v>28.063</v>
      </c>
      <c r="C19" s="84">
        <v>37.142</v>
      </c>
      <c r="D19" s="57">
        <v>17.57</v>
      </c>
      <c r="E19" s="84">
        <v>31446.787</v>
      </c>
      <c r="F19" s="84">
        <v>36369.042</v>
      </c>
      <c r="G19" s="57">
        <v>39746.382</v>
      </c>
    </row>
    <row r="20" spans="1:7" ht="12.75">
      <c r="A20" s="5" t="s">
        <v>47</v>
      </c>
      <c r="B20" s="84" t="s">
        <v>34</v>
      </c>
      <c r="C20" s="84">
        <v>4.904</v>
      </c>
      <c r="D20" s="57">
        <v>0.747</v>
      </c>
      <c r="E20" s="84">
        <v>3059.305</v>
      </c>
      <c r="F20" s="84">
        <v>3616.123</v>
      </c>
      <c r="G20" s="57">
        <v>3654.681</v>
      </c>
    </row>
    <row r="21" spans="1:7" ht="12.75">
      <c r="A21" s="5" t="s">
        <v>48</v>
      </c>
      <c r="B21" s="84">
        <v>2376.717</v>
      </c>
      <c r="C21" s="84">
        <v>2554.353</v>
      </c>
      <c r="D21" s="57">
        <v>3122.479</v>
      </c>
      <c r="E21" s="84">
        <v>12312.463</v>
      </c>
      <c r="F21" s="84">
        <v>14272.562</v>
      </c>
      <c r="G21" s="57">
        <v>14863.108</v>
      </c>
    </row>
    <row r="22" spans="1:7" ht="12.75">
      <c r="A22" s="5" t="s">
        <v>49</v>
      </c>
      <c r="B22" s="84" t="s">
        <v>34</v>
      </c>
      <c r="C22" s="84">
        <v>1.829</v>
      </c>
      <c r="D22" s="84" t="s">
        <v>34</v>
      </c>
      <c r="E22" s="84">
        <v>8102.804</v>
      </c>
      <c r="F22" s="84">
        <v>9391.348</v>
      </c>
      <c r="G22" s="57">
        <v>9700.576</v>
      </c>
    </row>
    <row r="23" spans="1:7" ht="12.75">
      <c r="A23" s="5" t="s">
        <v>50</v>
      </c>
      <c r="B23" s="84" t="s">
        <v>34</v>
      </c>
      <c r="C23" s="84" t="s">
        <v>34</v>
      </c>
      <c r="D23" s="84" t="s">
        <v>34</v>
      </c>
      <c r="E23" s="84">
        <v>2520.258</v>
      </c>
      <c r="F23" s="84">
        <v>3431.412</v>
      </c>
      <c r="G23" s="57">
        <v>4360.894</v>
      </c>
    </row>
    <row r="24" spans="1:7" ht="12.75">
      <c r="A24" s="60" t="s">
        <v>51</v>
      </c>
      <c r="B24" s="84"/>
      <c r="C24" s="84"/>
      <c r="D24" s="84"/>
      <c r="E24" s="84"/>
      <c r="F24" s="84"/>
      <c r="G24" s="93"/>
    </row>
    <row r="25" spans="1:7" ht="12.75">
      <c r="A25" s="40" t="s">
        <v>52</v>
      </c>
      <c r="B25" s="84"/>
      <c r="C25" s="84"/>
      <c r="D25" s="84"/>
      <c r="E25" s="84"/>
      <c r="F25" s="84"/>
      <c r="G25" s="93"/>
    </row>
    <row r="26" spans="1:7" ht="12.75">
      <c r="A26" s="5" t="s">
        <v>53</v>
      </c>
      <c r="B26" s="84" t="s">
        <v>34</v>
      </c>
      <c r="C26" s="84">
        <v>1.9</v>
      </c>
      <c r="D26" s="57">
        <v>1.291</v>
      </c>
      <c r="E26" s="84">
        <v>70.498</v>
      </c>
      <c r="F26" s="84">
        <v>60.59</v>
      </c>
      <c r="G26" s="57">
        <v>171.769</v>
      </c>
    </row>
    <row r="27" spans="1:7" ht="12.75">
      <c r="A27" s="5" t="s">
        <v>91</v>
      </c>
      <c r="B27" s="84" t="s">
        <v>34</v>
      </c>
      <c r="C27" s="84" t="s">
        <v>34</v>
      </c>
      <c r="D27" s="84" t="s">
        <v>34</v>
      </c>
      <c r="E27" s="84">
        <v>6.006</v>
      </c>
      <c r="F27" s="84">
        <v>14.4</v>
      </c>
      <c r="G27" s="57">
        <v>23.986</v>
      </c>
    </row>
    <row r="28" spans="1:7" ht="12.75">
      <c r="A28" s="5" t="s">
        <v>54</v>
      </c>
      <c r="B28" s="84" t="s">
        <v>34</v>
      </c>
      <c r="C28" s="84" t="s">
        <v>34</v>
      </c>
      <c r="D28" s="84" t="s">
        <v>34</v>
      </c>
      <c r="E28" s="84">
        <v>185.89</v>
      </c>
      <c r="F28" s="84">
        <v>269.303</v>
      </c>
      <c r="G28" s="57">
        <v>441.008</v>
      </c>
    </row>
    <row r="29" spans="1:7" ht="12.75">
      <c r="A29" s="5" t="s">
        <v>55</v>
      </c>
      <c r="B29" s="84" t="s">
        <v>34</v>
      </c>
      <c r="C29" s="84" t="s">
        <v>34</v>
      </c>
      <c r="D29" s="84" t="s">
        <v>34</v>
      </c>
      <c r="E29" s="84">
        <v>54.722</v>
      </c>
      <c r="F29" s="84">
        <v>126.439</v>
      </c>
      <c r="G29" s="57">
        <v>107.102</v>
      </c>
    </row>
    <row r="30" spans="1:7" ht="12.75">
      <c r="A30" s="5" t="s">
        <v>56</v>
      </c>
      <c r="B30" s="84" t="s">
        <v>34</v>
      </c>
      <c r="C30" s="84" t="s">
        <v>34</v>
      </c>
      <c r="D30" s="84" t="s">
        <v>34</v>
      </c>
      <c r="E30" s="84">
        <v>47.122</v>
      </c>
      <c r="F30" s="84">
        <v>41.875</v>
      </c>
      <c r="G30" s="57">
        <v>1768.236</v>
      </c>
    </row>
    <row r="31" spans="1:7" ht="12.75">
      <c r="A31" s="5" t="s">
        <v>57</v>
      </c>
      <c r="B31" s="84" t="s">
        <v>34</v>
      </c>
      <c r="C31" s="84" t="s">
        <v>34</v>
      </c>
      <c r="D31" s="84" t="s">
        <v>34</v>
      </c>
      <c r="E31" s="84">
        <v>642.602</v>
      </c>
      <c r="F31" s="84">
        <v>835.798</v>
      </c>
      <c r="G31" s="57">
        <v>931.015</v>
      </c>
    </row>
    <row r="32" spans="1:7" ht="12.75">
      <c r="A32" s="5" t="s">
        <v>58</v>
      </c>
      <c r="B32" s="84" t="s">
        <v>34</v>
      </c>
      <c r="C32" s="84" t="s">
        <v>34</v>
      </c>
      <c r="D32" s="84" t="s">
        <v>34</v>
      </c>
      <c r="E32" s="84">
        <v>305.095</v>
      </c>
      <c r="F32" s="84">
        <v>340.703</v>
      </c>
      <c r="G32" s="57">
        <v>365.317</v>
      </c>
    </row>
    <row r="33" spans="1:7" ht="12.75">
      <c r="A33" s="5" t="s">
        <v>59</v>
      </c>
      <c r="B33" s="84" t="s">
        <v>34</v>
      </c>
      <c r="C33" s="84" t="s">
        <v>34</v>
      </c>
      <c r="D33" s="84" t="s">
        <v>34</v>
      </c>
      <c r="E33" s="84">
        <v>113.295</v>
      </c>
      <c r="F33" s="84">
        <v>192.399</v>
      </c>
      <c r="G33" s="57">
        <v>282.953</v>
      </c>
    </row>
    <row r="34" spans="1:7" ht="12.75">
      <c r="A34" s="5" t="s">
        <v>60</v>
      </c>
      <c r="B34" s="84" t="s">
        <v>34</v>
      </c>
      <c r="C34" s="84" t="s">
        <v>34</v>
      </c>
      <c r="D34" s="84" t="s">
        <v>34</v>
      </c>
      <c r="E34" s="84">
        <v>1957.299</v>
      </c>
      <c r="F34" s="84">
        <v>3967.892</v>
      </c>
      <c r="G34" s="57">
        <v>7082.609</v>
      </c>
    </row>
    <row r="35" spans="1:7" ht="12.75">
      <c r="A35" s="5" t="s">
        <v>61</v>
      </c>
      <c r="B35" s="84">
        <v>3.559</v>
      </c>
      <c r="C35" s="84">
        <v>1.192</v>
      </c>
      <c r="D35" s="57">
        <v>11.016</v>
      </c>
      <c r="E35" s="84">
        <v>1499.9</v>
      </c>
      <c r="F35" s="84">
        <v>2340.796</v>
      </c>
      <c r="G35" s="57">
        <v>2206.131</v>
      </c>
    </row>
    <row r="36" spans="1:7" ht="12.75">
      <c r="A36" s="5" t="s">
        <v>238</v>
      </c>
      <c r="B36" s="84" t="s">
        <v>34</v>
      </c>
      <c r="C36" s="84" t="s">
        <v>34</v>
      </c>
      <c r="D36" s="84" t="s">
        <v>34</v>
      </c>
      <c r="E36" s="84">
        <v>385.293</v>
      </c>
      <c r="F36" s="84">
        <v>340.018</v>
      </c>
      <c r="G36" s="57">
        <v>696.564</v>
      </c>
    </row>
    <row r="37" spans="1:7" ht="12.75">
      <c r="A37" s="5" t="s">
        <v>62</v>
      </c>
      <c r="B37" s="84">
        <v>558.335</v>
      </c>
      <c r="C37" s="84">
        <v>933.776</v>
      </c>
      <c r="D37" s="57">
        <v>50.12</v>
      </c>
      <c r="E37" s="84" t="s">
        <v>34</v>
      </c>
      <c r="F37" s="84" t="s">
        <v>34</v>
      </c>
      <c r="G37" s="93" t="s">
        <v>34</v>
      </c>
    </row>
    <row r="38" spans="1:7" ht="12.75">
      <c r="A38" s="60" t="s">
        <v>51</v>
      </c>
      <c r="B38" s="84"/>
      <c r="C38" s="84"/>
      <c r="D38" s="84"/>
      <c r="E38" s="84"/>
      <c r="F38" s="84"/>
      <c r="G38" s="93"/>
    </row>
    <row r="39" spans="1:7" ht="12.75">
      <c r="A39" s="63" t="s">
        <v>244</v>
      </c>
      <c r="B39" s="84"/>
      <c r="C39" s="84"/>
      <c r="D39" s="84"/>
      <c r="E39" s="84"/>
      <c r="F39" s="84"/>
      <c r="G39" s="93"/>
    </row>
    <row r="40" spans="1:7" ht="12.75">
      <c r="A40" s="5" t="s">
        <v>63</v>
      </c>
      <c r="B40" s="84">
        <v>14</v>
      </c>
      <c r="C40" s="84">
        <v>189.2</v>
      </c>
      <c r="D40" s="57">
        <v>19.418</v>
      </c>
      <c r="E40" s="84">
        <v>2739.613</v>
      </c>
      <c r="F40" s="84">
        <v>383.603</v>
      </c>
      <c r="G40" s="57">
        <v>2.373</v>
      </c>
    </row>
    <row r="41" spans="1:7" ht="12.75">
      <c r="A41" s="5" t="s">
        <v>64</v>
      </c>
      <c r="B41" s="84" t="s">
        <v>34</v>
      </c>
      <c r="C41" s="84">
        <v>8.303</v>
      </c>
      <c r="D41" s="57">
        <v>24.64</v>
      </c>
      <c r="E41" s="84">
        <v>4380.94</v>
      </c>
      <c r="F41" s="84">
        <v>4230.373</v>
      </c>
      <c r="G41" s="57">
        <v>5045.704</v>
      </c>
    </row>
    <row r="42" spans="1:7" ht="12.75">
      <c r="A42" s="5" t="s">
        <v>65</v>
      </c>
      <c r="B42" s="84" t="s">
        <v>34</v>
      </c>
      <c r="C42" s="84" t="s">
        <v>34</v>
      </c>
      <c r="D42" s="84" t="s">
        <v>34</v>
      </c>
      <c r="E42" s="84">
        <v>8530.908</v>
      </c>
      <c r="F42" s="84">
        <v>4975.618</v>
      </c>
      <c r="G42" s="57">
        <v>4231.373</v>
      </c>
    </row>
    <row r="43" spans="1:7" ht="12.75">
      <c r="A43" s="5" t="s">
        <v>66</v>
      </c>
      <c r="B43" s="84">
        <v>46.312</v>
      </c>
      <c r="C43" s="84" t="s">
        <v>34</v>
      </c>
      <c r="D43" s="84" t="s">
        <v>34</v>
      </c>
      <c r="E43" s="84">
        <v>8111.034</v>
      </c>
      <c r="F43" s="84">
        <v>7793.229</v>
      </c>
      <c r="G43" s="57">
        <v>9374.748</v>
      </c>
    </row>
    <row r="44" spans="1:7" ht="12.75">
      <c r="A44" s="5" t="s">
        <v>67</v>
      </c>
      <c r="B44" s="84">
        <v>273.566</v>
      </c>
      <c r="C44" s="84">
        <v>252.876</v>
      </c>
      <c r="D44" s="57">
        <v>152.069</v>
      </c>
      <c r="E44" s="84">
        <v>74185.144</v>
      </c>
      <c r="F44" s="84">
        <v>81604.176</v>
      </c>
      <c r="G44" s="57">
        <v>84434.233</v>
      </c>
    </row>
    <row r="45" spans="1:7" ht="12.75">
      <c r="A45" s="5" t="s">
        <v>68</v>
      </c>
      <c r="B45" s="84" t="s">
        <v>34</v>
      </c>
      <c r="C45" s="84" t="s">
        <v>34</v>
      </c>
      <c r="D45" s="84" t="s">
        <v>34</v>
      </c>
      <c r="E45" s="84">
        <v>9.794</v>
      </c>
      <c r="F45" s="84">
        <v>14.285</v>
      </c>
      <c r="G45" s="57">
        <v>28.566</v>
      </c>
    </row>
    <row r="46" spans="1:7" ht="12.75">
      <c r="A46" s="5" t="s">
        <v>69</v>
      </c>
      <c r="B46" s="84">
        <v>8.05</v>
      </c>
      <c r="C46" s="84" t="s">
        <v>34</v>
      </c>
      <c r="D46" s="57">
        <v>0.668</v>
      </c>
      <c r="E46" s="84">
        <v>505.783</v>
      </c>
      <c r="F46" s="84">
        <v>660.93</v>
      </c>
      <c r="G46" s="57">
        <v>763.922</v>
      </c>
    </row>
    <row r="47" spans="1:7" ht="12" customHeight="1">
      <c r="A47" s="5" t="s">
        <v>70</v>
      </c>
      <c r="B47" s="84" t="s">
        <v>34</v>
      </c>
      <c r="C47" s="84" t="s">
        <v>34</v>
      </c>
      <c r="D47" s="84" t="s">
        <v>34</v>
      </c>
      <c r="E47" s="84">
        <v>2675.721</v>
      </c>
      <c r="F47" s="84">
        <v>3735.105</v>
      </c>
      <c r="G47" s="57">
        <v>4356.227</v>
      </c>
    </row>
    <row r="48" spans="1:7" ht="12.75">
      <c r="A48" s="5" t="s">
        <v>71</v>
      </c>
      <c r="B48" s="84" t="s">
        <v>34</v>
      </c>
      <c r="C48" s="84">
        <v>3.208</v>
      </c>
      <c r="D48" s="84" t="s">
        <v>34</v>
      </c>
      <c r="E48" s="84">
        <v>437.07</v>
      </c>
      <c r="F48" s="84">
        <v>603.649</v>
      </c>
      <c r="G48" s="57">
        <v>621.55</v>
      </c>
    </row>
    <row r="49" spans="1:7" ht="12.75">
      <c r="A49" s="5" t="s">
        <v>72</v>
      </c>
      <c r="B49" s="84" t="s">
        <v>34</v>
      </c>
      <c r="C49" s="84">
        <v>4.654</v>
      </c>
      <c r="D49" s="84" t="s">
        <v>34</v>
      </c>
      <c r="E49" s="84">
        <v>361.589</v>
      </c>
      <c r="F49" s="84">
        <v>337.635</v>
      </c>
      <c r="G49" s="57">
        <v>493.742</v>
      </c>
    </row>
    <row r="50" spans="1:7" ht="13.5" thickBot="1">
      <c r="A50" s="8" t="s">
        <v>73</v>
      </c>
      <c r="B50" s="96">
        <v>7.192</v>
      </c>
      <c r="C50" s="96" t="s">
        <v>34</v>
      </c>
      <c r="D50" s="96" t="s">
        <v>34</v>
      </c>
      <c r="E50" s="96">
        <v>1248.898</v>
      </c>
      <c r="F50" s="96">
        <v>1552.39</v>
      </c>
      <c r="G50" s="141">
        <v>1406.436</v>
      </c>
    </row>
    <row r="51" ht="12.75">
      <c r="A51" s="57" t="s">
        <v>74</v>
      </c>
    </row>
    <row r="52" ht="12.75">
      <c r="A52" s="57" t="s">
        <v>51</v>
      </c>
    </row>
    <row r="53" ht="12.75">
      <c r="A53" s="57" t="s">
        <v>51</v>
      </c>
    </row>
    <row r="54" ht="12.75">
      <c r="A54" s="57" t="s">
        <v>51</v>
      </c>
    </row>
    <row r="55" ht="12.75">
      <c r="A55" s="57" t="s">
        <v>51</v>
      </c>
    </row>
    <row r="56" ht="12.75">
      <c r="A56" s="57" t="s">
        <v>51</v>
      </c>
    </row>
    <row r="57" ht="12.75">
      <c r="A57" s="57" t="s">
        <v>51</v>
      </c>
    </row>
    <row r="58" ht="12.75">
      <c r="A58" s="57" t="s">
        <v>51</v>
      </c>
    </row>
    <row r="59" ht="12.75">
      <c r="A59" s="57" t="s">
        <v>51</v>
      </c>
    </row>
    <row r="60" ht="12.75">
      <c r="A60" s="57" t="s">
        <v>51</v>
      </c>
    </row>
    <row r="61" ht="12.75">
      <c r="A61" s="57" t="s">
        <v>51</v>
      </c>
    </row>
    <row r="62" ht="12.75">
      <c r="A62" s="57" t="s">
        <v>51</v>
      </c>
    </row>
    <row r="63" ht="12.75">
      <c r="A63" s="57" t="s">
        <v>51</v>
      </c>
    </row>
    <row r="64" ht="12.75">
      <c r="A64" s="57" t="s">
        <v>51</v>
      </c>
    </row>
    <row r="65" ht="12.75">
      <c r="A65" s="57" t="s">
        <v>51</v>
      </c>
    </row>
    <row r="66" ht="12.75">
      <c r="A66" s="57" t="s">
        <v>51</v>
      </c>
    </row>
    <row r="67" ht="12.75">
      <c r="A67" s="57" t="s">
        <v>51</v>
      </c>
    </row>
    <row r="68" ht="12.75">
      <c r="A68" s="57" t="s">
        <v>51</v>
      </c>
    </row>
    <row r="69" ht="12.75">
      <c r="A69" s="57" t="s">
        <v>51</v>
      </c>
    </row>
    <row r="70" ht="12.75">
      <c r="A70" s="57" t="s">
        <v>51</v>
      </c>
    </row>
    <row r="71" ht="12.75">
      <c r="A71" s="57" t="s">
        <v>51</v>
      </c>
    </row>
    <row r="72" ht="12.75">
      <c r="A72" s="57" t="s">
        <v>51</v>
      </c>
    </row>
    <row r="73" ht="12.75">
      <c r="A73" s="57" t="s">
        <v>51</v>
      </c>
    </row>
    <row r="74" ht="12.75">
      <c r="A74" s="57" t="s">
        <v>51</v>
      </c>
    </row>
    <row r="75" ht="12.75">
      <c r="A75" s="57" t="s">
        <v>51</v>
      </c>
    </row>
    <row r="76" ht="12.75">
      <c r="A76" s="57" t="s">
        <v>51</v>
      </c>
    </row>
    <row r="77" ht="12.75">
      <c r="A77" s="57" t="s">
        <v>51</v>
      </c>
    </row>
    <row r="78" ht="12.75">
      <c r="A78" s="57" t="s">
        <v>51</v>
      </c>
    </row>
    <row r="79" ht="12.75">
      <c r="A79" s="57" t="s">
        <v>51</v>
      </c>
    </row>
    <row r="80" ht="12.75">
      <c r="A80" s="57" t="s">
        <v>51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11">
    <pageSetUpPr fitToPage="1"/>
  </sheetPr>
  <dimension ref="A1:Q7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43" customWidth="1"/>
    <col min="2" max="6" width="16.7109375" style="43" customWidth="1"/>
    <col min="7" max="16384" width="11.421875" style="43" customWidth="1"/>
  </cols>
  <sheetData>
    <row r="1" spans="1:7" s="44" customFormat="1" ht="18">
      <c r="A1" s="176" t="s">
        <v>0</v>
      </c>
      <c r="B1" s="176"/>
      <c r="C1" s="176"/>
      <c r="D1" s="176"/>
      <c r="E1" s="176"/>
      <c r="F1" s="176"/>
      <c r="G1" s="10"/>
    </row>
    <row r="3" spans="1:9" ht="15">
      <c r="A3" s="154" t="s">
        <v>263</v>
      </c>
      <c r="B3" s="154"/>
      <c r="C3" s="154"/>
      <c r="D3" s="154"/>
      <c r="E3" s="154"/>
      <c r="F3" s="154"/>
      <c r="G3" s="67"/>
      <c r="H3" s="67"/>
      <c r="I3" s="67"/>
    </row>
    <row r="4" spans="1:9" ht="15.75" thickBot="1">
      <c r="A4" s="214"/>
      <c r="B4" s="215"/>
      <c r="C4" s="215"/>
      <c r="D4" s="215"/>
      <c r="E4" s="215"/>
      <c r="F4" s="215"/>
      <c r="G4" s="67"/>
      <c r="H4" s="67"/>
      <c r="I4" s="67"/>
    </row>
    <row r="5" spans="1:6" ht="12.75">
      <c r="A5" s="229" t="s">
        <v>116</v>
      </c>
      <c r="B5" s="230" t="s">
        <v>18</v>
      </c>
      <c r="C5" s="230" t="s">
        <v>171</v>
      </c>
      <c r="D5" s="230" t="s">
        <v>199</v>
      </c>
      <c r="E5" s="230" t="s">
        <v>200</v>
      </c>
      <c r="F5" s="230" t="s">
        <v>201</v>
      </c>
    </row>
    <row r="6" spans="1:6" ht="12.75">
      <c r="A6" s="231" t="s">
        <v>118</v>
      </c>
      <c r="B6" s="232" t="s">
        <v>26</v>
      </c>
      <c r="C6" s="232" t="s">
        <v>202</v>
      </c>
      <c r="D6" s="232" t="s">
        <v>203</v>
      </c>
      <c r="E6" s="232" t="s">
        <v>204</v>
      </c>
      <c r="F6" s="232"/>
    </row>
    <row r="7" spans="1:6" ht="13.5" thickBot="1">
      <c r="A7" s="233"/>
      <c r="B7" s="234" t="s">
        <v>27</v>
      </c>
      <c r="C7" s="234" t="s">
        <v>27</v>
      </c>
      <c r="D7" s="234" t="s">
        <v>27</v>
      </c>
      <c r="E7" s="234" t="s">
        <v>27</v>
      </c>
      <c r="F7" s="234" t="s">
        <v>205</v>
      </c>
    </row>
    <row r="8" spans="1:6" ht="12.75">
      <c r="A8" s="45" t="s">
        <v>191</v>
      </c>
      <c r="B8" s="211" t="s">
        <v>34</v>
      </c>
      <c r="C8" s="218">
        <v>66</v>
      </c>
      <c r="D8" s="211" t="s">
        <v>34</v>
      </c>
      <c r="E8" s="218">
        <v>114</v>
      </c>
      <c r="F8" s="219">
        <v>10</v>
      </c>
    </row>
    <row r="9" spans="1:6" ht="12.75">
      <c r="A9" s="69" t="s">
        <v>261</v>
      </c>
      <c r="B9" s="222" t="s">
        <v>34</v>
      </c>
      <c r="C9" s="222">
        <v>66</v>
      </c>
      <c r="D9" s="222" t="s">
        <v>34</v>
      </c>
      <c r="E9" s="223">
        <v>114</v>
      </c>
      <c r="F9" s="222">
        <v>10</v>
      </c>
    </row>
    <row r="10" spans="1:6" ht="12.75">
      <c r="A10" s="45"/>
      <c r="B10" s="211"/>
      <c r="C10" s="211"/>
      <c r="D10" s="211"/>
      <c r="E10" s="211"/>
      <c r="F10" s="211"/>
    </row>
    <row r="11" spans="1:6" ht="12.75">
      <c r="A11" s="69" t="s">
        <v>192</v>
      </c>
      <c r="B11" s="225">
        <v>4</v>
      </c>
      <c r="C11" s="225">
        <v>1272</v>
      </c>
      <c r="D11" s="225" t="s">
        <v>34</v>
      </c>
      <c r="E11" s="225" t="s">
        <v>34</v>
      </c>
      <c r="F11" s="225" t="s">
        <v>34</v>
      </c>
    </row>
    <row r="12" spans="1:6" ht="12.75">
      <c r="A12" s="45"/>
      <c r="B12" s="211"/>
      <c r="C12" s="211"/>
      <c r="D12" s="211"/>
      <c r="E12" s="211"/>
      <c r="F12" s="211"/>
    </row>
    <row r="13" spans="1:6" ht="12.75">
      <c r="A13" s="69" t="s">
        <v>187</v>
      </c>
      <c r="B13" s="225">
        <v>30</v>
      </c>
      <c r="C13" s="225">
        <v>470</v>
      </c>
      <c r="D13" s="225" t="s">
        <v>34</v>
      </c>
      <c r="E13" s="225">
        <v>1216</v>
      </c>
      <c r="F13" s="225">
        <v>94</v>
      </c>
    </row>
    <row r="14" spans="1:6" ht="12.75">
      <c r="A14" s="45"/>
      <c r="B14" s="211"/>
      <c r="C14" s="211"/>
      <c r="D14" s="211"/>
      <c r="E14" s="211"/>
      <c r="F14" s="211"/>
    </row>
    <row r="15" spans="1:6" ht="12.75">
      <c r="A15" s="45" t="s">
        <v>193</v>
      </c>
      <c r="B15" s="211" t="s">
        <v>34</v>
      </c>
      <c r="C15" s="211">
        <v>175</v>
      </c>
      <c r="D15" s="211">
        <v>15</v>
      </c>
      <c r="E15" s="211" t="s">
        <v>34</v>
      </c>
      <c r="F15" s="211" t="s">
        <v>34</v>
      </c>
    </row>
    <row r="16" spans="1:6" ht="12.75">
      <c r="A16" s="45" t="s">
        <v>188</v>
      </c>
      <c r="B16" s="211">
        <v>2811</v>
      </c>
      <c r="C16" s="211">
        <v>3395</v>
      </c>
      <c r="D16" s="211" t="s">
        <v>34</v>
      </c>
      <c r="E16" s="211">
        <v>6207</v>
      </c>
      <c r="F16" s="218">
        <v>144</v>
      </c>
    </row>
    <row r="17" spans="1:6" ht="12.75">
      <c r="A17" s="45" t="s">
        <v>189</v>
      </c>
      <c r="B17" s="219">
        <v>2093</v>
      </c>
      <c r="C17" s="219">
        <v>5706</v>
      </c>
      <c r="D17" s="211" t="s">
        <v>34</v>
      </c>
      <c r="E17" s="211" t="s">
        <v>34</v>
      </c>
      <c r="F17" s="219" t="s">
        <v>34</v>
      </c>
    </row>
    <row r="18" spans="1:6" ht="12.75">
      <c r="A18" s="69" t="s">
        <v>257</v>
      </c>
      <c r="B18" s="222">
        <v>4904</v>
      </c>
      <c r="C18" s="222">
        <v>9276</v>
      </c>
      <c r="D18" s="222">
        <v>15</v>
      </c>
      <c r="E18" s="222">
        <v>6207</v>
      </c>
      <c r="F18" s="222">
        <v>144</v>
      </c>
    </row>
    <row r="19" spans="1:6" ht="12.75">
      <c r="A19" s="45"/>
      <c r="B19" s="211"/>
      <c r="C19" s="211"/>
      <c r="D19" s="211"/>
      <c r="E19" s="211"/>
      <c r="F19" s="211"/>
    </row>
    <row r="20" spans="1:17" ht="12.75">
      <c r="A20" s="45" t="s">
        <v>119</v>
      </c>
      <c r="B20" s="211">
        <v>19</v>
      </c>
      <c r="C20" s="226">
        <v>353</v>
      </c>
      <c r="D20" s="218">
        <v>31</v>
      </c>
      <c r="E20" s="218">
        <v>825</v>
      </c>
      <c r="F20" s="226">
        <v>32</v>
      </c>
      <c r="P20" s="224"/>
      <c r="Q20" s="224"/>
    </row>
    <row r="21" spans="1:6" ht="12.75">
      <c r="A21" s="45" t="s">
        <v>120</v>
      </c>
      <c r="B21" s="218">
        <v>21</v>
      </c>
      <c r="C21" s="218">
        <v>1050</v>
      </c>
      <c r="D21" s="226" t="s">
        <v>34</v>
      </c>
      <c r="E21" s="226">
        <v>1700</v>
      </c>
      <c r="F21" s="226">
        <v>80</v>
      </c>
    </row>
    <row r="22" spans="1:6" ht="12.75">
      <c r="A22" s="45" t="s">
        <v>121</v>
      </c>
      <c r="B22" s="226">
        <v>171</v>
      </c>
      <c r="C22" s="226">
        <v>1801</v>
      </c>
      <c r="D22" s="211" t="s">
        <v>34</v>
      </c>
      <c r="E22" s="218">
        <v>3867</v>
      </c>
      <c r="F22" s="226" t="s">
        <v>34</v>
      </c>
    </row>
    <row r="23" spans="1:6" ht="12.75">
      <c r="A23" s="45" t="s">
        <v>122</v>
      </c>
      <c r="B23" s="226">
        <v>411</v>
      </c>
      <c r="C23" s="226">
        <v>13189</v>
      </c>
      <c r="D23" s="218">
        <v>1192</v>
      </c>
      <c r="E23" s="218">
        <v>34300</v>
      </c>
      <c r="F23" s="226">
        <v>3133</v>
      </c>
    </row>
    <row r="24" spans="1:6" ht="12.75">
      <c r="A24" s="69" t="s">
        <v>123</v>
      </c>
      <c r="B24" s="222">
        <v>622</v>
      </c>
      <c r="C24" s="222">
        <v>16393</v>
      </c>
      <c r="D24" s="222">
        <v>1223</v>
      </c>
      <c r="E24" s="222">
        <v>40692</v>
      </c>
      <c r="F24" s="222">
        <v>3245</v>
      </c>
    </row>
    <row r="25" spans="1:6" ht="12.75">
      <c r="A25" s="45"/>
      <c r="B25" s="211"/>
      <c r="C25" s="211"/>
      <c r="D25" s="211"/>
      <c r="E25" s="211"/>
      <c r="F25" s="211"/>
    </row>
    <row r="26" spans="1:6" ht="12.75">
      <c r="A26" s="69" t="s">
        <v>124</v>
      </c>
      <c r="B26" s="225">
        <v>150</v>
      </c>
      <c r="C26" s="225">
        <v>120</v>
      </c>
      <c r="D26" s="222" t="s">
        <v>34</v>
      </c>
      <c r="E26" s="222" t="s">
        <v>34</v>
      </c>
      <c r="F26" s="225" t="s">
        <v>34</v>
      </c>
    </row>
    <row r="27" spans="1:6" ht="12.75">
      <c r="A27" s="45"/>
      <c r="B27" s="211"/>
      <c r="C27" s="211"/>
      <c r="D27" s="211"/>
      <c r="E27" s="211"/>
      <c r="F27" s="211"/>
    </row>
    <row r="28" spans="1:6" ht="12.75">
      <c r="A28" s="45" t="s">
        <v>125</v>
      </c>
      <c r="B28" s="211" t="s">
        <v>34</v>
      </c>
      <c r="C28" s="218">
        <v>1297</v>
      </c>
      <c r="D28" s="211" t="s">
        <v>34</v>
      </c>
      <c r="E28" s="218">
        <v>2269</v>
      </c>
      <c r="F28" s="211" t="s">
        <v>34</v>
      </c>
    </row>
    <row r="29" spans="1:6" ht="12.75">
      <c r="A29" s="45" t="s">
        <v>126</v>
      </c>
      <c r="B29" s="218">
        <v>792</v>
      </c>
      <c r="C29" s="218">
        <v>333</v>
      </c>
      <c r="D29" s="211" t="s">
        <v>34</v>
      </c>
      <c r="E29" s="218">
        <v>745</v>
      </c>
      <c r="F29" s="218">
        <v>166</v>
      </c>
    </row>
    <row r="30" spans="1:6" ht="12.75">
      <c r="A30" s="45" t="s">
        <v>127</v>
      </c>
      <c r="B30" s="219" t="s">
        <v>34</v>
      </c>
      <c r="C30" s="219">
        <v>82</v>
      </c>
      <c r="D30" s="211" t="s">
        <v>34</v>
      </c>
      <c r="E30" s="218">
        <v>160</v>
      </c>
      <c r="F30" s="219">
        <v>27</v>
      </c>
    </row>
    <row r="31" spans="1:6" ht="12.75">
      <c r="A31" s="69" t="s">
        <v>259</v>
      </c>
      <c r="B31" s="222">
        <v>792</v>
      </c>
      <c r="C31" s="222">
        <v>1712</v>
      </c>
      <c r="D31" s="222" t="s">
        <v>34</v>
      </c>
      <c r="E31" s="222">
        <v>3174</v>
      </c>
      <c r="F31" s="222">
        <v>193</v>
      </c>
    </row>
    <row r="32" spans="1:6" ht="12.75">
      <c r="A32" s="45"/>
      <c r="B32" s="211"/>
      <c r="C32" s="211"/>
      <c r="D32" s="211"/>
      <c r="E32" s="211"/>
      <c r="F32" s="211"/>
    </row>
    <row r="33" spans="1:6" ht="12.75">
      <c r="A33" s="69" t="s">
        <v>128</v>
      </c>
      <c r="B33" s="223">
        <v>77</v>
      </c>
      <c r="C33" s="223">
        <v>3697</v>
      </c>
      <c r="D33" s="222" t="s">
        <v>34</v>
      </c>
      <c r="E33" s="223">
        <v>7393</v>
      </c>
      <c r="F33" s="222">
        <v>462</v>
      </c>
    </row>
    <row r="34" spans="1:6" ht="12.75">
      <c r="A34" s="45"/>
      <c r="B34" s="211"/>
      <c r="C34" s="211"/>
      <c r="D34" s="211"/>
      <c r="E34" s="211"/>
      <c r="F34" s="211"/>
    </row>
    <row r="35" spans="1:6" ht="12.75">
      <c r="A35" s="45" t="s">
        <v>190</v>
      </c>
      <c r="B35" s="219">
        <v>648</v>
      </c>
      <c r="C35" s="219">
        <v>5661</v>
      </c>
      <c r="D35" s="218">
        <v>777</v>
      </c>
      <c r="E35" s="218">
        <v>15553</v>
      </c>
      <c r="F35" s="219">
        <v>226</v>
      </c>
    </row>
    <row r="36" spans="1:6" ht="12.75">
      <c r="A36" s="45" t="s">
        <v>194</v>
      </c>
      <c r="B36" s="219" t="s">
        <v>34</v>
      </c>
      <c r="C36" s="219">
        <v>27150</v>
      </c>
      <c r="D36" s="219" t="s">
        <v>34</v>
      </c>
      <c r="E36" s="219" t="s">
        <v>34</v>
      </c>
      <c r="F36" s="219" t="s">
        <v>34</v>
      </c>
    </row>
    <row r="37" spans="1:6" ht="12.75">
      <c r="A37" s="45" t="s">
        <v>129</v>
      </c>
      <c r="B37" s="218">
        <v>38</v>
      </c>
      <c r="C37" s="218">
        <v>5037</v>
      </c>
      <c r="D37" s="211" t="s">
        <v>34</v>
      </c>
      <c r="E37" s="218">
        <v>14378</v>
      </c>
      <c r="F37" s="219" t="s">
        <v>34</v>
      </c>
    </row>
    <row r="38" spans="1:6" ht="12.75">
      <c r="A38" s="45" t="s">
        <v>130</v>
      </c>
      <c r="B38" s="218">
        <v>50</v>
      </c>
      <c r="C38" s="218">
        <v>3193</v>
      </c>
      <c r="D38" s="211" t="s">
        <v>34</v>
      </c>
      <c r="E38" s="218">
        <v>9124</v>
      </c>
      <c r="F38" s="211" t="s">
        <v>34</v>
      </c>
    </row>
    <row r="39" spans="1:6" ht="12.75">
      <c r="A39" s="45" t="s">
        <v>195</v>
      </c>
      <c r="B39" s="219" t="s">
        <v>34</v>
      </c>
      <c r="C39" s="219">
        <v>31627</v>
      </c>
      <c r="D39" s="219">
        <v>2153</v>
      </c>
      <c r="E39" s="219">
        <v>48740</v>
      </c>
      <c r="F39" s="211" t="s">
        <v>34</v>
      </c>
    </row>
    <row r="40" spans="1:6" ht="12.75">
      <c r="A40" s="69" t="s">
        <v>131</v>
      </c>
      <c r="B40" s="222">
        <v>736</v>
      </c>
      <c r="C40" s="222">
        <v>72668</v>
      </c>
      <c r="D40" s="222">
        <v>2930</v>
      </c>
      <c r="E40" s="222">
        <v>87795</v>
      </c>
      <c r="F40" s="222">
        <v>226</v>
      </c>
    </row>
    <row r="41" spans="1:6" ht="12.75">
      <c r="A41" s="45"/>
      <c r="B41" s="211"/>
      <c r="C41" s="211"/>
      <c r="D41" s="211"/>
      <c r="E41" s="211"/>
      <c r="F41" s="211"/>
    </row>
    <row r="42" spans="1:6" ht="12.75">
      <c r="A42" s="45" t="s">
        <v>132</v>
      </c>
      <c r="B42" s="219">
        <v>520</v>
      </c>
      <c r="C42" s="219">
        <v>7355</v>
      </c>
      <c r="D42" s="218">
        <v>970</v>
      </c>
      <c r="E42" s="218">
        <v>10738</v>
      </c>
      <c r="F42" s="219">
        <v>313</v>
      </c>
    </row>
    <row r="43" spans="1:6" ht="12.75">
      <c r="A43" s="45" t="s">
        <v>133</v>
      </c>
      <c r="B43" s="219">
        <v>74</v>
      </c>
      <c r="C43" s="219">
        <v>5349</v>
      </c>
      <c r="D43" s="211" t="s">
        <v>34</v>
      </c>
      <c r="E43" s="218">
        <v>15575</v>
      </c>
      <c r="F43" s="219">
        <v>710</v>
      </c>
    </row>
    <row r="44" spans="1:6" ht="12.75">
      <c r="A44" s="45" t="s">
        <v>134</v>
      </c>
      <c r="B44" s="219">
        <v>109</v>
      </c>
      <c r="C44" s="219">
        <v>5908</v>
      </c>
      <c r="D44" s="219">
        <v>583</v>
      </c>
      <c r="E44" s="219">
        <v>8150</v>
      </c>
      <c r="F44" s="219">
        <v>222</v>
      </c>
    </row>
    <row r="45" spans="1:6" ht="12.75">
      <c r="A45" s="69" t="s">
        <v>135</v>
      </c>
      <c r="B45" s="222">
        <v>703</v>
      </c>
      <c r="C45" s="222">
        <v>18612</v>
      </c>
      <c r="D45" s="222">
        <v>1553</v>
      </c>
      <c r="E45" s="222">
        <v>34463</v>
      </c>
      <c r="F45" s="222">
        <v>1245</v>
      </c>
    </row>
    <row r="46" spans="1:6" ht="12.75">
      <c r="A46" s="45"/>
      <c r="B46" s="211"/>
      <c r="C46" s="211"/>
      <c r="D46" s="211"/>
      <c r="E46" s="211"/>
      <c r="F46" s="211"/>
    </row>
    <row r="47" spans="1:6" ht="12.75">
      <c r="A47" s="69" t="s">
        <v>136</v>
      </c>
      <c r="B47" s="225">
        <v>1801</v>
      </c>
      <c r="C47" s="225">
        <v>4961</v>
      </c>
      <c r="D47" s="223">
        <v>368</v>
      </c>
      <c r="E47" s="223">
        <v>7007</v>
      </c>
      <c r="F47" s="225" t="s">
        <v>34</v>
      </c>
    </row>
    <row r="48" spans="1:6" ht="12.75">
      <c r="A48" s="45"/>
      <c r="B48" s="225"/>
      <c r="C48" s="225"/>
      <c r="D48" s="223"/>
      <c r="E48" s="223"/>
      <c r="F48" s="225"/>
    </row>
    <row r="49" spans="1:6" ht="12.75">
      <c r="A49" s="45" t="s">
        <v>268</v>
      </c>
      <c r="B49" s="219">
        <v>52985</v>
      </c>
      <c r="C49" s="219">
        <v>33882</v>
      </c>
      <c r="D49" s="219" t="s">
        <v>34</v>
      </c>
      <c r="E49" s="219" t="s">
        <v>34</v>
      </c>
      <c r="F49" s="219" t="s">
        <v>34</v>
      </c>
    </row>
    <row r="50" spans="1:6" ht="12.75">
      <c r="A50" s="45" t="s">
        <v>269</v>
      </c>
      <c r="B50" s="219">
        <v>41100</v>
      </c>
      <c r="C50" s="219">
        <v>8283</v>
      </c>
      <c r="D50" s="219" t="s">
        <v>34</v>
      </c>
      <c r="E50" s="219" t="s">
        <v>34</v>
      </c>
      <c r="F50" s="219" t="s">
        <v>34</v>
      </c>
    </row>
    <row r="51" spans="1:6" ht="12.75">
      <c r="A51" s="69" t="s">
        <v>270</v>
      </c>
      <c r="B51" s="225">
        <v>94085</v>
      </c>
      <c r="C51" s="225">
        <v>42165</v>
      </c>
      <c r="D51" s="225" t="s">
        <v>34</v>
      </c>
      <c r="E51" s="225" t="s">
        <v>34</v>
      </c>
      <c r="F51" s="225" t="s">
        <v>34</v>
      </c>
    </row>
    <row r="52" spans="1:6" ht="12.75">
      <c r="A52" s="45"/>
      <c r="B52" s="211"/>
      <c r="C52" s="211"/>
      <c r="D52" s="211"/>
      <c r="E52" s="211"/>
      <c r="F52" s="211"/>
    </row>
    <row r="53" spans="1:6" ht="12.75">
      <c r="A53" s="45" t="s">
        <v>137</v>
      </c>
      <c r="B53" s="219">
        <v>1636</v>
      </c>
      <c r="C53" s="219">
        <v>8248</v>
      </c>
      <c r="D53" s="219" t="s">
        <v>34</v>
      </c>
      <c r="E53" s="219">
        <v>20621</v>
      </c>
      <c r="F53" s="211" t="s">
        <v>34</v>
      </c>
    </row>
    <row r="54" spans="1:6" ht="12.75">
      <c r="A54" s="45" t="s">
        <v>138</v>
      </c>
      <c r="B54" s="219" t="s">
        <v>34</v>
      </c>
      <c r="C54" s="219">
        <v>5703</v>
      </c>
      <c r="D54" s="219">
        <v>267</v>
      </c>
      <c r="E54" s="219">
        <v>15987</v>
      </c>
      <c r="F54" s="218">
        <v>2708</v>
      </c>
    </row>
    <row r="55" spans="1:6" ht="12.75">
      <c r="A55" s="45" t="s">
        <v>139</v>
      </c>
      <c r="B55" s="219">
        <v>37247</v>
      </c>
      <c r="C55" s="219">
        <v>163100</v>
      </c>
      <c r="D55" s="218">
        <v>22459</v>
      </c>
      <c r="E55" s="218">
        <v>489300</v>
      </c>
      <c r="F55" s="219">
        <v>4078</v>
      </c>
    </row>
    <row r="56" spans="1:6" ht="12.75">
      <c r="A56" s="45" t="s">
        <v>140</v>
      </c>
      <c r="B56" s="219">
        <v>700</v>
      </c>
      <c r="C56" s="219">
        <v>77233</v>
      </c>
      <c r="D56" s="218">
        <v>4124</v>
      </c>
      <c r="E56" s="218">
        <v>193007</v>
      </c>
      <c r="F56" s="219">
        <v>1615</v>
      </c>
    </row>
    <row r="57" spans="1:6" ht="12.75">
      <c r="A57" s="45" t="s">
        <v>141</v>
      </c>
      <c r="B57" s="219">
        <v>5260</v>
      </c>
      <c r="C57" s="219">
        <v>3627</v>
      </c>
      <c r="D57" s="219" t="s">
        <v>34</v>
      </c>
      <c r="E57" s="219">
        <v>10880</v>
      </c>
      <c r="F57" s="219" t="s">
        <v>34</v>
      </c>
    </row>
    <row r="58" spans="1:6" ht="12.75">
      <c r="A58" s="45" t="s">
        <v>142</v>
      </c>
      <c r="B58" s="219">
        <v>3967</v>
      </c>
      <c r="C58" s="219">
        <v>373009</v>
      </c>
      <c r="D58" s="218">
        <v>28063</v>
      </c>
      <c r="E58" s="218">
        <v>976096</v>
      </c>
      <c r="F58" s="219" t="s">
        <v>34</v>
      </c>
    </row>
    <row r="59" spans="1:6" ht="12.75">
      <c r="A59" s="45" t="s">
        <v>143</v>
      </c>
      <c r="B59" s="219">
        <v>34423</v>
      </c>
      <c r="C59" s="219">
        <v>36635</v>
      </c>
      <c r="D59" s="218">
        <v>4593</v>
      </c>
      <c r="E59" s="218">
        <v>104769</v>
      </c>
      <c r="F59" s="219" t="s">
        <v>34</v>
      </c>
    </row>
    <row r="60" spans="1:6" ht="12.75">
      <c r="A60" s="45" t="s">
        <v>144</v>
      </c>
      <c r="B60" s="219">
        <v>220467</v>
      </c>
      <c r="C60" s="219">
        <v>40100</v>
      </c>
      <c r="D60" s="218">
        <v>2352</v>
      </c>
      <c r="E60" s="218">
        <v>66140</v>
      </c>
      <c r="F60" s="219" t="s">
        <v>34</v>
      </c>
    </row>
    <row r="61" spans="1:6" ht="12.75">
      <c r="A61" s="69" t="s">
        <v>260</v>
      </c>
      <c r="B61" s="222">
        <v>303700</v>
      </c>
      <c r="C61" s="222">
        <v>707655</v>
      </c>
      <c r="D61" s="222">
        <v>61858</v>
      </c>
      <c r="E61" s="222">
        <v>1876800</v>
      </c>
      <c r="F61" s="222">
        <v>8401</v>
      </c>
    </row>
    <row r="62" spans="1:6" ht="12.75">
      <c r="A62" s="69"/>
      <c r="B62" s="222"/>
      <c r="C62" s="222"/>
      <c r="D62" s="222"/>
      <c r="E62" s="222"/>
      <c r="F62" s="222"/>
    </row>
    <row r="63" spans="1:6" ht="13.5" thickBot="1">
      <c r="A63" s="212" t="s">
        <v>147</v>
      </c>
      <c r="B63" s="213">
        <v>407871</v>
      </c>
      <c r="C63" s="213">
        <v>879067</v>
      </c>
      <c r="D63" s="213">
        <v>67947</v>
      </c>
      <c r="E63" s="213">
        <v>2064861</v>
      </c>
      <c r="F63" s="213">
        <v>14020</v>
      </c>
    </row>
    <row r="66" spans="2:6" ht="12.75">
      <c r="B66" s="235"/>
      <c r="C66" s="235"/>
      <c r="D66" s="235"/>
      <c r="E66" s="235"/>
      <c r="F66" s="235"/>
    </row>
    <row r="70" ht="12.75">
      <c r="C70" s="235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/>
  <dimension ref="A1:I5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2.7109375" style="43" customWidth="1"/>
    <col min="2" max="7" width="18.7109375" style="43" customWidth="1"/>
    <col min="8" max="8" width="11.421875" style="43" customWidth="1"/>
    <col min="9" max="9" width="14.00390625" style="43" customWidth="1"/>
    <col min="10" max="15" width="15.28125" style="43" customWidth="1"/>
    <col min="16" max="17" width="11.421875" style="43" customWidth="1"/>
    <col min="18" max="19" width="12.00390625" style="43" customWidth="1"/>
    <col min="20" max="16384" width="11.421875" style="43" customWidth="1"/>
  </cols>
  <sheetData>
    <row r="1" spans="1:7" s="44" customFormat="1" ht="18">
      <c r="A1" s="176" t="s">
        <v>0</v>
      </c>
      <c r="B1" s="176"/>
      <c r="C1" s="176"/>
      <c r="D1" s="176"/>
      <c r="E1" s="176"/>
      <c r="F1" s="176"/>
      <c r="G1" s="10"/>
    </row>
    <row r="3" spans="1:9" ht="15">
      <c r="A3" s="154" t="s">
        <v>241</v>
      </c>
      <c r="B3" s="154"/>
      <c r="C3" s="154"/>
      <c r="D3" s="154"/>
      <c r="E3" s="154"/>
      <c r="F3" s="154"/>
      <c r="G3" s="66"/>
      <c r="H3" s="67"/>
      <c r="I3" s="67"/>
    </row>
    <row r="4" spans="1:9" ht="15">
      <c r="A4" s="154" t="s">
        <v>242</v>
      </c>
      <c r="B4" s="154"/>
      <c r="C4" s="154"/>
      <c r="D4" s="154"/>
      <c r="E4" s="154"/>
      <c r="F4" s="154"/>
      <c r="G4" s="66"/>
      <c r="H4" s="67"/>
      <c r="I4" s="67"/>
    </row>
    <row r="5" spans="1:9" ht="15">
      <c r="A5" s="70"/>
      <c r="B5" s="71"/>
      <c r="C5" s="71"/>
      <c r="D5" s="71"/>
      <c r="E5" s="71"/>
      <c r="F5" s="71"/>
      <c r="G5" s="67"/>
      <c r="H5" s="67"/>
      <c r="I5" s="67"/>
    </row>
    <row r="6" spans="2:6" ht="12.75">
      <c r="B6" s="50" t="s">
        <v>18</v>
      </c>
      <c r="C6" s="174" t="s">
        <v>216</v>
      </c>
      <c r="D6" s="177"/>
      <c r="E6" s="177"/>
      <c r="F6" s="177"/>
    </row>
    <row r="7" spans="1:6" ht="12.75">
      <c r="A7" s="72" t="s">
        <v>4</v>
      </c>
      <c r="B7" s="50" t="s">
        <v>20</v>
      </c>
      <c r="C7" s="50" t="s">
        <v>171</v>
      </c>
      <c r="D7" s="50" t="s">
        <v>217</v>
      </c>
      <c r="E7" s="50" t="s">
        <v>218</v>
      </c>
      <c r="F7" s="50" t="s">
        <v>201</v>
      </c>
    </row>
    <row r="8" spans="1:6" ht="13.5" thickBot="1">
      <c r="A8" s="45"/>
      <c r="B8" s="50" t="s">
        <v>14</v>
      </c>
      <c r="C8" s="50" t="s">
        <v>27</v>
      </c>
      <c r="D8" s="50" t="s">
        <v>14</v>
      </c>
      <c r="E8" s="50" t="s">
        <v>14</v>
      </c>
      <c r="F8" s="50" t="s">
        <v>219</v>
      </c>
    </row>
    <row r="9" spans="1:6" ht="12.75">
      <c r="A9" s="73">
        <v>1985</v>
      </c>
      <c r="B9" s="74">
        <v>1825.3</v>
      </c>
      <c r="C9" s="75">
        <v>397184</v>
      </c>
      <c r="D9" s="74">
        <v>743</v>
      </c>
      <c r="E9" s="74">
        <v>31.6</v>
      </c>
      <c r="F9" s="74">
        <v>33.5</v>
      </c>
    </row>
    <row r="10" spans="1:6" ht="12.75">
      <c r="A10" s="76">
        <v>1986</v>
      </c>
      <c r="B10" s="77">
        <v>2307.5</v>
      </c>
      <c r="C10" s="78">
        <v>489798</v>
      </c>
      <c r="D10" s="77">
        <v>901.9</v>
      </c>
      <c r="E10" s="77">
        <v>44.6</v>
      </c>
      <c r="F10" s="77">
        <v>30.9</v>
      </c>
    </row>
    <row r="11" spans="1:6" ht="12.75">
      <c r="A11" s="76">
        <v>1987</v>
      </c>
      <c r="B11" s="77">
        <v>3682</v>
      </c>
      <c r="C11" s="78">
        <v>733716</v>
      </c>
      <c r="D11" s="77">
        <v>1499.8</v>
      </c>
      <c r="E11" s="77">
        <v>76.5</v>
      </c>
      <c r="F11" s="77">
        <v>43.7</v>
      </c>
    </row>
    <row r="12" spans="1:6" ht="12.75">
      <c r="A12" s="76">
        <v>1988</v>
      </c>
      <c r="B12" s="77">
        <v>1999.5</v>
      </c>
      <c r="C12" s="78">
        <v>399381</v>
      </c>
      <c r="D12" s="77">
        <v>793.2</v>
      </c>
      <c r="E12" s="77">
        <v>42</v>
      </c>
      <c r="F12" s="77">
        <v>27.1</v>
      </c>
    </row>
    <row r="13" spans="1:6" ht="12.75">
      <c r="A13" s="76">
        <v>1989</v>
      </c>
      <c r="B13" s="77">
        <v>2661.3</v>
      </c>
      <c r="C13" s="78">
        <v>550768</v>
      </c>
      <c r="D13" s="77">
        <v>1031.6</v>
      </c>
      <c r="E13" s="77">
        <v>53.4</v>
      </c>
      <c r="F13" s="77">
        <v>26.2</v>
      </c>
    </row>
    <row r="14" spans="1:6" ht="12.75">
      <c r="A14" s="76">
        <v>1990</v>
      </c>
      <c r="B14" s="77">
        <v>3152.6</v>
      </c>
      <c r="C14" s="78">
        <v>639395</v>
      </c>
      <c r="D14" s="77">
        <v>1324.9</v>
      </c>
      <c r="E14" s="77">
        <v>63.5</v>
      </c>
      <c r="F14" s="77">
        <v>37.3</v>
      </c>
    </row>
    <row r="15" spans="1:6" ht="12.75">
      <c r="A15" s="76">
        <v>1991</v>
      </c>
      <c r="B15" s="77">
        <v>2983</v>
      </c>
      <c r="C15" s="78">
        <v>592972</v>
      </c>
      <c r="D15" s="77">
        <v>1176.5</v>
      </c>
      <c r="E15" s="77">
        <v>54.2</v>
      </c>
      <c r="F15" s="77">
        <v>36.2</v>
      </c>
    </row>
    <row r="16" spans="1:6" ht="12.75">
      <c r="A16" s="76">
        <v>1992</v>
      </c>
      <c r="B16" s="77">
        <v>2945.8</v>
      </c>
      <c r="C16" s="78">
        <v>623081</v>
      </c>
      <c r="D16" s="77">
        <v>1242.2</v>
      </c>
      <c r="E16" s="77">
        <v>55.3</v>
      </c>
      <c r="F16" s="79">
        <v>29.5</v>
      </c>
    </row>
    <row r="17" spans="1:6" ht="12.75">
      <c r="A17" s="80">
        <v>1993</v>
      </c>
      <c r="B17" s="81">
        <v>2602</v>
      </c>
      <c r="C17" s="82">
        <v>549064</v>
      </c>
      <c r="D17" s="81">
        <v>1232</v>
      </c>
      <c r="E17" s="81">
        <v>63.7</v>
      </c>
      <c r="F17" s="77">
        <v>26</v>
      </c>
    </row>
    <row r="18" spans="1:6" ht="12.75">
      <c r="A18" s="80">
        <v>1994</v>
      </c>
      <c r="B18" s="81">
        <v>2606.5</v>
      </c>
      <c r="C18" s="82">
        <v>526877</v>
      </c>
      <c r="D18" s="81">
        <v>1379.5</v>
      </c>
      <c r="E18" s="81">
        <v>58.4</v>
      </c>
      <c r="F18" s="77">
        <v>64.3</v>
      </c>
    </row>
    <row r="19" spans="1:6" ht="12.75">
      <c r="A19" s="80">
        <v>1995</v>
      </c>
      <c r="B19" s="81">
        <v>1582.1</v>
      </c>
      <c r="C19" s="82">
        <v>336076</v>
      </c>
      <c r="D19" s="81">
        <v>713</v>
      </c>
      <c r="E19" s="81">
        <v>30.9</v>
      </c>
      <c r="F19" s="77">
        <v>19.4</v>
      </c>
    </row>
    <row r="20" spans="1:6" ht="12.75">
      <c r="A20" s="80">
        <v>1996</v>
      </c>
      <c r="B20" s="83">
        <v>4316.1</v>
      </c>
      <c r="C20" s="82">
        <v>954148</v>
      </c>
      <c r="D20" s="81">
        <v>1930.5</v>
      </c>
      <c r="E20" s="83">
        <v>84.4</v>
      </c>
      <c r="F20" s="79">
        <v>38.9</v>
      </c>
    </row>
    <row r="21" spans="1:6" ht="12.75">
      <c r="A21" s="80">
        <v>1997</v>
      </c>
      <c r="B21" s="83">
        <v>5571.2</v>
      </c>
      <c r="C21" s="84">
        <v>1120952</v>
      </c>
      <c r="D21" s="83">
        <v>2710.6</v>
      </c>
      <c r="E21" s="83">
        <v>107</v>
      </c>
      <c r="F21" s="79">
        <v>41.6</v>
      </c>
    </row>
    <row r="22" spans="1:6" ht="12.75">
      <c r="A22" s="80">
        <v>1998</v>
      </c>
      <c r="B22" s="83">
        <v>3967.3</v>
      </c>
      <c r="C22" s="84">
        <v>846851</v>
      </c>
      <c r="D22" s="83">
        <v>2028</v>
      </c>
      <c r="E22" s="83">
        <v>78.5</v>
      </c>
      <c r="F22" s="79">
        <v>71.2</v>
      </c>
    </row>
    <row r="23" spans="1:6" ht="12.75">
      <c r="A23" s="80">
        <v>1999</v>
      </c>
      <c r="B23" s="83">
        <v>3035</v>
      </c>
      <c r="C23" s="84">
        <v>667536</v>
      </c>
      <c r="D23" s="83">
        <v>1688.2</v>
      </c>
      <c r="E23" s="83">
        <v>67</v>
      </c>
      <c r="F23" s="79">
        <v>38.5</v>
      </c>
    </row>
    <row r="24" spans="1:6" ht="12.75">
      <c r="A24" s="80">
        <v>2000</v>
      </c>
      <c r="B24" s="83">
        <v>4730.186</v>
      </c>
      <c r="C24" s="84">
        <v>983484</v>
      </c>
      <c r="D24" s="83">
        <v>2708.6</v>
      </c>
      <c r="E24" s="83">
        <v>131</v>
      </c>
      <c r="F24" s="79">
        <v>35.1</v>
      </c>
    </row>
    <row r="25" spans="1:6" ht="12.75">
      <c r="A25" s="80">
        <v>2001</v>
      </c>
      <c r="B25" s="83">
        <v>6450.773</v>
      </c>
      <c r="C25" s="84">
        <v>1422035</v>
      </c>
      <c r="D25" s="83">
        <v>3411.32</v>
      </c>
      <c r="E25" s="83">
        <v>110.686</v>
      </c>
      <c r="F25" s="79">
        <v>27.64</v>
      </c>
    </row>
    <row r="26" spans="1:6" ht="13.5" thickBot="1">
      <c r="A26" s="85">
        <v>2002</v>
      </c>
      <c r="B26" s="1">
        <v>4057.021</v>
      </c>
      <c r="C26" s="96">
        <v>836902</v>
      </c>
      <c r="D26" s="1">
        <v>2064.861</v>
      </c>
      <c r="E26" s="1">
        <v>67.947</v>
      </c>
      <c r="F26" s="138">
        <v>14.02</v>
      </c>
    </row>
    <row r="32" spans="1:7" ht="12.75">
      <c r="A32" s="47"/>
      <c r="B32" s="163" t="s">
        <v>171</v>
      </c>
      <c r="C32" s="192"/>
      <c r="D32" s="163" t="s">
        <v>220</v>
      </c>
      <c r="E32" s="164"/>
      <c r="F32" s="164"/>
      <c r="G32" s="164"/>
    </row>
    <row r="33" spans="1:7" ht="12.75">
      <c r="A33" s="86" t="s">
        <v>4</v>
      </c>
      <c r="B33" s="165" t="s">
        <v>221</v>
      </c>
      <c r="C33" s="197"/>
      <c r="D33" s="195" t="s">
        <v>222</v>
      </c>
      <c r="E33" s="196"/>
      <c r="F33" s="196"/>
      <c r="G33" s="196"/>
    </row>
    <row r="34" spans="2:7" ht="12.75">
      <c r="B34" s="195" t="s">
        <v>27</v>
      </c>
      <c r="C34" s="196"/>
      <c r="D34" s="50" t="s">
        <v>206</v>
      </c>
      <c r="E34" s="50" t="s">
        <v>206</v>
      </c>
      <c r="F34" s="50" t="s">
        <v>207</v>
      </c>
      <c r="G34" s="50" t="s">
        <v>208</v>
      </c>
    </row>
    <row r="35" spans="1:7" ht="13.5" thickBot="1">
      <c r="A35" s="45"/>
      <c r="B35" s="50" t="s">
        <v>223</v>
      </c>
      <c r="C35" s="50" t="s">
        <v>224</v>
      </c>
      <c r="D35" s="50" t="s">
        <v>225</v>
      </c>
      <c r="E35" s="50" t="s">
        <v>226</v>
      </c>
      <c r="F35" s="50" t="s">
        <v>227</v>
      </c>
      <c r="G35" s="50" t="s">
        <v>228</v>
      </c>
    </row>
    <row r="36" spans="1:7" ht="12.75">
      <c r="A36" s="73">
        <v>1985</v>
      </c>
      <c r="B36" s="87">
        <v>14</v>
      </c>
      <c r="C36" s="87">
        <v>267335</v>
      </c>
      <c r="D36" s="88" t="s">
        <v>34</v>
      </c>
      <c r="E36" s="88">
        <v>107.91773346315196</v>
      </c>
      <c r="F36" s="88">
        <v>105.89232267137861</v>
      </c>
      <c r="G36" s="88" t="s">
        <v>34</v>
      </c>
    </row>
    <row r="37" spans="1:7" ht="12.75">
      <c r="A37" s="76">
        <v>1986</v>
      </c>
      <c r="B37" s="7">
        <v>4487</v>
      </c>
      <c r="C37" s="7">
        <v>157351</v>
      </c>
      <c r="D37" s="89" t="s">
        <v>34</v>
      </c>
      <c r="E37" s="89">
        <v>118.19504044811463</v>
      </c>
      <c r="F37" s="89">
        <v>115.7248806990973</v>
      </c>
      <c r="G37" s="89" t="s">
        <v>34</v>
      </c>
    </row>
    <row r="38" spans="1:7" ht="12.75">
      <c r="A38" s="76">
        <v>1987</v>
      </c>
      <c r="B38" s="7">
        <v>4931</v>
      </c>
      <c r="C38" s="7">
        <v>215790</v>
      </c>
      <c r="D38" s="89">
        <v>135.45610808601685</v>
      </c>
      <c r="E38" s="89">
        <v>125.71971199499959</v>
      </c>
      <c r="F38" s="89">
        <v>122.63651989951079</v>
      </c>
      <c r="G38" s="89">
        <v>121.07388842811294</v>
      </c>
    </row>
    <row r="39" spans="1:7" ht="12.75">
      <c r="A39" s="76">
        <v>1988</v>
      </c>
      <c r="B39" s="7">
        <v>402</v>
      </c>
      <c r="C39" s="7">
        <v>254759</v>
      </c>
      <c r="D39" s="89">
        <v>137.22909379394903</v>
      </c>
      <c r="E39" s="89">
        <v>126.5971896673999</v>
      </c>
      <c r="F39" s="89">
        <v>120.93565564410468</v>
      </c>
      <c r="G39" s="89">
        <v>116.92089478682101</v>
      </c>
    </row>
    <row r="40" spans="1:7" ht="12.75">
      <c r="A40" s="76">
        <v>1989</v>
      </c>
      <c r="B40" s="7">
        <v>41952</v>
      </c>
      <c r="C40" s="7">
        <v>116242</v>
      </c>
      <c r="D40" s="89">
        <v>166.79287920858727</v>
      </c>
      <c r="E40" s="89">
        <v>161.7083168055005</v>
      </c>
      <c r="F40" s="89">
        <v>156.29920786604643</v>
      </c>
      <c r="G40" s="89">
        <v>151.1124734052144</v>
      </c>
    </row>
    <row r="41" spans="1:7" ht="12.75">
      <c r="A41" s="76">
        <v>1990</v>
      </c>
      <c r="B41" s="7">
        <v>21107</v>
      </c>
      <c r="C41" s="7">
        <v>270059</v>
      </c>
      <c r="D41" s="89">
        <v>171.30648011250946</v>
      </c>
      <c r="E41" s="89">
        <v>164.39484091209596</v>
      </c>
      <c r="F41" s="89">
        <v>157.42911062228794</v>
      </c>
      <c r="G41" s="89">
        <v>151.35287824696792</v>
      </c>
    </row>
    <row r="42" spans="1:7" ht="12.75">
      <c r="A42" s="76">
        <v>1991</v>
      </c>
      <c r="B42" s="7">
        <v>64506</v>
      </c>
      <c r="C42" s="7">
        <v>379342</v>
      </c>
      <c r="D42" s="89">
        <v>194.43342588919742</v>
      </c>
      <c r="E42" s="89">
        <v>181.44555431346387</v>
      </c>
      <c r="F42" s="89">
        <v>167.64631639681224</v>
      </c>
      <c r="G42" s="89">
        <v>157.4050701381126</v>
      </c>
    </row>
    <row r="43" spans="1:7" ht="12.75">
      <c r="A43" s="76">
        <v>1992</v>
      </c>
      <c r="B43" s="7">
        <v>78741</v>
      </c>
      <c r="C43" s="7">
        <v>164765</v>
      </c>
      <c r="D43" s="89">
        <v>182.24490041229433</v>
      </c>
      <c r="E43" s="89">
        <v>174.9065426177683</v>
      </c>
      <c r="F43" s="89">
        <v>165.4285817316361</v>
      </c>
      <c r="G43" s="89">
        <v>163.12069525080238</v>
      </c>
    </row>
    <row r="44" spans="1:7" ht="12.75">
      <c r="A44" s="76">
        <v>1993</v>
      </c>
      <c r="B44" s="7">
        <v>54341</v>
      </c>
      <c r="C44" s="7">
        <v>225862</v>
      </c>
      <c r="D44" s="89">
        <v>200.97243758489296</v>
      </c>
      <c r="E44" s="89">
        <v>194.55963843111803</v>
      </c>
      <c r="F44" s="89">
        <v>188.69977041337614</v>
      </c>
      <c r="G44" s="89">
        <v>181.9263639969709</v>
      </c>
    </row>
    <row r="45" spans="1:7" ht="12.75">
      <c r="A45" s="76">
        <v>1994</v>
      </c>
      <c r="B45" s="7">
        <v>125579</v>
      </c>
      <c r="C45" s="7">
        <v>266440</v>
      </c>
      <c r="D45" s="89" t="s">
        <v>34</v>
      </c>
      <c r="E45" s="89">
        <v>233.45714182683642</v>
      </c>
      <c r="F45" s="89">
        <v>228.43869075523182</v>
      </c>
      <c r="G45" s="89">
        <v>219.08694241102015</v>
      </c>
    </row>
    <row r="46" spans="1:7" ht="12.75">
      <c r="A46" s="80">
        <v>1995</v>
      </c>
      <c r="B46" s="6">
        <v>145216</v>
      </c>
      <c r="C46" s="6">
        <v>158307</v>
      </c>
      <c r="D46" s="90" t="s">
        <v>34</v>
      </c>
      <c r="E46" s="90">
        <v>288.8223768826704</v>
      </c>
      <c r="F46" s="90">
        <v>283.1548327383314</v>
      </c>
      <c r="G46" s="89">
        <v>276.2492036589617</v>
      </c>
    </row>
    <row r="47" spans="1:7" ht="12.75">
      <c r="A47" s="80">
        <v>1996</v>
      </c>
      <c r="B47" s="61">
        <v>98153</v>
      </c>
      <c r="C47" s="6">
        <v>213636</v>
      </c>
      <c r="D47" s="90" t="s">
        <v>34</v>
      </c>
      <c r="E47" s="90">
        <v>374.0819540105538</v>
      </c>
      <c r="F47" s="90">
        <v>362.29009652254393</v>
      </c>
      <c r="G47" s="89">
        <v>355.21618405394685</v>
      </c>
    </row>
    <row r="48" spans="1:7" ht="12.75">
      <c r="A48" s="80">
        <v>1997</v>
      </c>
      <c r="B48" s="61">
        <v>70568</v>
      </c>
      <c r="C48" s="61">
        <v>458629</v>
      </c>
      <c r="D48" s="91" t="s">
        <v>34</v>
      </c>
      <c r="E48" s="91">
        <v>257.040856802856</v>
      </c>
      <c r="F48" s="91">
        <v>215.18036373252556</v>
      </c>
      <c r="G48" s="89">
        <v>200.92435661654227</v>
      </c>
    </row>
    <row r="49" spans="1:7" ht="12.75">
      <c r="A49" s="80">
        <v>1998</v>
      </c>
      <c r="B49" s="61">
        <v>57496</v>
      </c>
      <c r="C49" s="61">
        <v>426999</v>
      </c>
      <c r="D49" s="91" t="s">
        <v>34</v>
      </c>
      <c r="E49" s="91">
        <v>197.42045604798483</v>
      </c>
      <c r="F49" s="91">
        <v>170.5612251030736</v>
      </c>
      <c r="G49" s="89">
        <v>159.16603560395706</v>
      </c>
    </row>
    <row r="50" spans="1:7" ht="12.75">
      <c r="A50" s="80">
        <v>1999</v>
      </c>
      <c r="B50" s="61">
        <v>148582</v>
      </c>
      <c r="C50" s="61">
        <v>273244</v>
      </c>
      <c r="D50" s="91" t="s">
        <v>34</v>
      </c>
      <c r="E50" s="91">
        <v>243.36182130708116</v>
      </c>
      <c r="F50" s="91">
        <v>234.54497373577107</v>
      </c>
      <c r="G50" s="89">
        <v>215.62511268976957</v>
      </c>
    </row>
    <row r="51" spans="1:7" ht="12.75">
      <c r="A51" s="80">
        <v>2000</v>
      </c>
      <c r="B51" s="61">
        <v>38083.027</v>
      </c>
      <c r="C51" s="61">
        <v>437256.642</v>
      </c>
      <c r="D51" s="91" t="s">
        <v>34</v>
      </c>
      <c r="E51" s="91">
        <v>199.30162393470607</v>
      </c>
      <c r="F51" s="91">
        <v>187.3895640258195</v>
      </c>
      <c r="G51" s="89">
        <v>186.31976248001635</v>
      </c>
    </row>
    <row r="52" spans="1:7" ht="12.75">
      <c r="A52" s="147">
        <v>2001</v>
      </c>
      <c r="B52" s="148">
        <v>50287.117</v>
      </c>
      <c r="C52" s="148">
        <v>509770.17</v>
      </c>
      <c r="D52" s="144" t="s">
        <v>34</v>
      </c>
      <c r="E52" s="144">
        <v>297.12</v>
      </c>
      <c r="F52" s="144">
        <v>281.36</v>
      </c>
      <c r="G52" s="146">
        <v>274.74</v>
      </c>
    </row>
    <row r="53" spans="1:7" ht="15.75" customHeight="1">
      <c r="A53" s="149"/>
      <c r="B53" s="145"/>
      <c r="C53" s="145"/>
      <c r="D53" s="193" t="s">
        <v>265</v>
      </c>
      <c r="E53" s="227"/>
      <c r="F53" s="150" t="s">
        <v>266</v>
      </c>
      <c r="G53" s="151" t="s">
        <v>267</v>
      </c>
    </row>
    <row r="54" spans="1:7" ht="13.5" thickBot="1">
      <c r="A54" s="85">
        <v>2002</v>
      </c>
      <c r="B54" s="64">
        <v>16346.237</v>
      </c>
      <c r="C54" s="64">
        <v>699287.885</v>
      </c>
      <c r="D54" s="194">
        <v>197.15</v>
      </c>
      <c r="E54" s="228"/>
      <c r="F54" s="92">
        <v>184.55</v>
      </c>
      <c r="G54" s="152">
        <v>180.78</v>
      </c>
    </row>
  </sheetData>
  <mergeCells count="11">
    <mergeCell ref="D53:E53"/>
    <mergeCell ref="D54:E54"/>
    <mergeCell ref="B34:C34"/>
    <mergeCell ref="D32:G32"/>
    <mergeCell ref="D33:G33"/>
    <mergeCell ref="B33:C33"/>
    <mergeCell ref="A1:F1"/>
    <mergeCell ref="C6:F6"/>
    <mergeCell ref="B32:C32"/>
    <mergeCell ref="A3:F3"/>
    <mergeCell ref="A4:F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911">
    <pageSetUpPr fitToPage="1"/>
  </sheetPr>
  <dimension ref="A1:S6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43" customWidth="1"/>
    <col min="2" max="7" width="13.7109375" style="43" customWidth="1"/>
    <col min="8" max="16384" width="11.421875" style="43" customWidth="1"/>
  </cols>
  <sheetData>
    <row r="1" spans="1:7" s="44" customFormat="1" ht="18">
      <c r="A1" s="176" t="s">
        <v>0</v>
      </c>
      <c r="B1" s="176"/>
      <c r="C1" s="176"/>
      <c r="D1" s="176"/>
      <c r="E1" s="176"/>
      <c r="F1" s="176"/>
      <c r="G1" s="176"/>
    </row>
    <row r="3" spans="1:9" ht="15">
      <c r="A3" s="154" t="s">
        <v>264</v>
      </c>
      <c r="B3" s="154"/>
      <c r="C3" s="154"/>
      <c r="D3" s="154"/>
      <c r="E3" s="154"/>
      <c r="F3" s="154"/>
      <c r="G3" s="154"/>
      <c r="H3" s="67"/>
      <c r="I3" s="67"/>
    </row>
    <row r="4" spans="1:9" ht="15.75" thickBot="1">
      <c r="A4" s="214"/>
      <c r="B4" s="215"/>
      <c r="C4" s="215"/>
      <c r="D4" s="215"/>
      <c r="E4" s="215"/>
      <c r="F4" s="215"/>
      <c r="G4" s="215"/>
      <c r="H4" s="67"/>
      <c r="I4" s="67"/>
    </row>
    <row r="5" spans="1:7" ht="12.75">
      <c r="A5" s="216" t="s">
        <v>116</v>
      </c>
      <c r="B5" s="201" t="s">
        <v>206</v>
      </c>
      <c r="C5" s="203"/>
      <c r="D5" s="204" t="s">
        <v>207</v>
      </c>
      <c r="E5" s="205" t="s">
        <v>208</v>
      </c>
      <c r="F5" s="205" t="s">
        <v>209</v>
      </c>
      <c r="G5" s="205"/>
    </row>
    <row r="6" spans="1:7" ht="12.75">
      <c r="A6" s="49" t="s">
        <v>118</v>
      </c>
      <c r="B6" s="50" t="s">
        <v>210</v>
      </c>
      <c r="C6" s="50" t="s">
        <v>211</v>
      </c>
      <c r="D6" s="50" t="s">
        <v>212</v>
      </c>
      <c r="E6" s="50" t="s">
        <v>213</v>
      </c>
      <c r="F6" s="50" t="s">
        <v>214</v>
      </c>
      <c r="G6" s="50" t="s">
        <v>9</v>
      </c>
    </row>
    <row r="7" spans="1:7" ht="13.5" thickBot="1">
      <c r="A7" s="217"/>
      <c r="B7" s="51" t="s">
        <v>215</v>
      </c>
      <c r="C7" s="51" t="s">
        <v>215</v>
      </c>
      <c r="D7" s="51" t="s">
        <v>215</v>
      </c>
      <c r="E7" s="51" t="s">
        <v>215</v>
      </c>
      <c r="F7" s="51" t="s">
        <v>215</v>
      </c>
      <c r="G7" s="51"/>
    </row>
    <row r="8" spans="1:17" s="68" customFormat="1" ht="12.75">
      <c r="A8" s="45" t="s">
        <v>191</v>
      </c>
      <c r="B8" s="218">
        <v>5</v>
      </c>
      <c r="C8" s="211" t="s">
        <v>34</v>
      </c>
      <c r="D8" s="211" t="s">
        <v>34</v>
      </c>
      <c r="E8" s="218">
        <v>61</v>
      </c>
      <c r="F8" s="219" t="s">
        <v>34</v>
      </c>
      <c r="G8" s="219">
        <v>66</v>
      </c>
      <c r="H8" s="220"/>
      <c r="P8" s="221"/>
      <c r="Q8" s="221"/>
    </row>
    <row r="9" spans="1:17" ht="12.75">
      <c r="A9" s="69" t="s">
        <v>261</v>
      </c>
      <c r="B9" s="222">
        <v>5</v>
      </c>
      <c r="C9" s="222" t="s">
        <v>34</v>
      </c>
      <c r="D9" s="222" t="s">
        <v>34</v>
      </c>
      <c r="E9" s="223">
        <v>61</v>
      </c>
      <c r="F9" s="222" t="s">
        <v>34</v>
      </c>
      <c r="G9" s="222">
        <v>66</v>
      </c>
      <c r="H9" s="210"/>
      <c r="P9" s="224"/>
      <c r="Q9" s="224"/>
    </row>
    <row r="10" spans="1:17" ht="12.75">
      <c r="A10" s="45"/>
      <c r="B10" s="211"/>
      <c r="C10" s="211"/>
      <c r="D10" s="211"/>
      <c r="E10" s="211"/>
      <c r="F10" s="211"/>
      <c r="G10" s="211"/>
      <c r="H10" s="210"/>
      <c r="P10" s="224"/>
      <c r="Q10" s="224"/>
    </row>
    <row r="11" spans="1:17" ht="12.75">
      <c r="A11" s="69" t="s">
        <v>192</v>
      </c>
      <c r="B11" s="225">
        <v>350</v>
      </c>
      <c r="C11" s="225">
        <v>775</v>
      </c>
      <c r="D11" s="225">
        <v>130</v>
      </c>
      <c r="E11" s="225">
        <v>17</v>
      </c>
      <c r="F11" s="225" t="s">
        <v>34</v>
      </c>
      <c r="G11" s="225">
        <v>1272</v>
      </c>
      <c r="H11" s="210"/>
      <c r="P11" s="224"/>
      <c r="Q11" s="224"/>
    </row>
    <row r="12" spans="1:17" ht="12.75">
      <c r="A12" s="45"/>
      <c r="B12" s="211"/>
      <c r="C12" s="211"/>
      <c r="D12" s="211"/>
      <c r="E12" s="211"/>
      <c r="F12" s="211"/>
      <c r="G12" s="211"/>
      <c r="H12" s="210"/>
      <c r="P12" s="224"/>
      <c r="Q12" s="224"/>
    </row>
    <row r="13" spans="1:17" ht="12.75">
      <c r="A13" s="69" t="s">
        <v>187</v>
      </c>
      <c r="B13" s="225">
        <v>283</v>
      </c>
      <c r="C13" s="225" t="s">
        <v>34</v>
      </c>
      <c r="D13" s="225">
        <v>45</v>
      </c>
      <c r="E13" s="225">
        <v>49</v>
      </c>
      <c r="F13" s="225">
        <v>93</v>
      </c>
      <c r="G13" s="225">
        <v>470</v>
      </c>
      <c r="H13" s="210"/>
      <c r="P13" s="224"/>
      <c r="Q13" s="224"/>
    </row>
    <row r="14" spans="1:17" ht="12.75">
      <c r="A14" s="45"/>
      <c r="B14" s="211"/>
      <c r="C14" s="211"/>
      <c r="D14" s="211"/>
      <c r="E14" s="211"/>
      <c r="F14" s="211"/>
      <c r="G14" s="211"/>
      <c r="H14" s="210"/>
      <c r="P14" s="224"/>
      <c r="Q14" s="224"/>
    </row>
    <row r="15" spans="1:17" ht="12.75">
      <c r="A15" s="45" t="s">
        <v>193</v>
      </c>
      <c r="B15" s="211">
        <v>5</v>
      </c>
      <c r="C15" s="211">
        <v>28</v>
      </c>
      <c r="D15" s="211">
        <v>126</v>
      </c>
      <c r="E15" s="211">
        <v>16</v>
      </c>
      <c r="F15" s="211" t="s">
        <v>34</v>
      </c>
      <c r="G15" s="218">
        <v>175</v>
      </c>
      <c r="H15" s="210"/>
      <c r="P15" s="224"/>
      <c r="Q15" s="224"/>
    </row>
    <row r="16" spans="1:17" ht="12.75">
      <c r="A16" s="45" t="s">
        <v>188</v>
      </c>
      <c r="B16" s="211">
        <v>3055</v>
      </c>
      <c r="C16" s="211">
        <v>340</v>
      </c>
      <c r="D16" s="211" t="s">
        <v>34</v>
      </c>
      <c r="E16" s="211" t="s">
        <v>34</v>
      </c>
      <c r="F16" s="211" t="s">
        <v>34</v>
      </c>
      <c r="G16" s="218">
        <v>3395</v>
      </c>
      <c r="H16" s="210"/>
      <c r="P16" s="224"/>
      <c r="Q16" s="224"/>
    </row>
    <row r="17" spans="1:17" ht="12.75">
      <c r="A17" s="45" t="s">
        <v>189</v>
      </c>
      <c r="B17" s="219">
        <v>2566</v>
      </c>
      <c r="C17" s="219">
        <v>1715</v>
      </c>
      <c r="D17" s="218">
        <v>1425</v>
      </c>
      <c r="E17" s="211" t="s">
        <v>34</v>
      </c>
      <c r="F17" s="219" t="s">
        <v>34</v>
      </c>
      <c r="G17" s="219">
        <v>5706</v>
      </c>
      <c r="H17" s="210"/>
      <c r="P17" s="224"/>
      <c r="Q17" s="224"/>
    </row>
    <row r="18" spans="1:17" ht="12.75">
      <c r="A18" s="69" t="s">
        <v>257</v>
      </c>
      <c r="B18" s="222">
        <v>5626</v>
      </c>
      <c r="C18" s="222">
        <v>2083</v>
      </c>
      <c r="D18" s="222">
        <v>1551</v>
      </c>
      <c r="E18" s="222">
        <v>16</v>
      </c>
      <c r="F18" s="222" t="s">
        <v>34</v>
      </c>
      <c r="G18" s="222">
        <v>9276</v>
      </c>
      <c r="H18" s="210"/>
      <c r="P18" s="224"/>
      <c r="Q18" s="224"/>
    </row>
    <row r="19" spans="1:17" ht="12.75">
      <c r="A19" s="45"/>
      <c r="B19" s="211"/>
      <c r="C19" s="211"/>
      <c r="D19" s="211"/>
      <c r="E19" s="211"/>
      <c r="F19" s="211"/>
      <c r="G19" s="211"/>
      <c r="H19" s="210"/>
      <c r="P19" s="224"/>
      <c r="Q19" s="224"/>
    </row>
    <row r="20" spans="1:17" ht="12.75">
      <c r="A20" s="45" t="s">
        <v>119</v>
      </c>
      <c r="B20" s="211" t="s">
        <v>34</v>
      </c>
      <c r="C20" s="226">
        <v>220</v>
      </c>
      <c r="D20" s="218">
        <v>80</v>
      </c>
      <c r="E20" s="218">
        <v>53</v>
      </c>
      <c r="F20" s="226" t="s">
        <v>34</v>
      </c>
      <c r="G20" s="226">
        <v>353</v>
      </c>
      <c r="H20" s="210"/>
      <c r="P20" s="224"/>
      <c r="Q20" s="224"/>
    </row>
    <row r="21" spans="1:17" ht="12.75">
      <c r="A21" s="45" t="s">
        <v>120</v>
      </c>
      <c r="B21" s="218">
        <v>178</v>
      </c>
      <c r="C21" s="218">
        <v>570</v>
      </c>
      <c r="D21" s="226">
        <v>140</v>
      </c>
      <c r="E21" s="226">
        <v>127</v>
      </c>
      <c r="F21" s="226">
        <v>35</v>
      </c>
      <c r="G21" s="226">
        <v>1050</v>
      </c>
      <c r="H21" s="210"/>
      <c r="P21" s="224"/>
      <c r="Q21" s="224"/>
    </row>
    <row r="22" spans="1:17" ht="12.75">
      <c r="A22" s="45" t="s">
        <v>121</v>
      </c>
      <c r="B22" s="226">
        <v>1616</v>
      </c>
      <c r="C22" s="226">
        <v>185</v>
      </c>
      <c r="D22" s="211" t="s">
        <v>34</v>
      </c>
      <c r="E22" s="211" t="s">
        <v>34</v>
      </c>
      <c r="F22" s="226" t="s">
        <v>34</v>
      </c>
      <c r="G22" s="226">
        <v>1801</v>
      </c>
      <c r="H22" s="210"/>
      <c r="P22" s="224"/>
      <c r="Q22" s="224"/>
    </row>
    <row r="23" spans="1:17" ht="12.75">
      <c r="A23" s="45" t="s">
        <v>122</v>
      </c>
      <c r="B23" s="226">
        <v>3872</v>
      </c>
      <c r="C23" s="226">
        <v>2843</v>
      </c>
      <c r="D23" s="218">
        <v>2415</v>
      </c>
      <c r="E23" s="218">
        <v>3519</v>
      </c>
      <c r="F23" s="226">
        <v>540</v>
      </c>
      <c r="G23" s="226">
        <v>13189</v>
      </c>
      <c r="H23" s="210"/>
      <c r="P23" s="224"/>
      <c r="Q23" s="224"/>
    </row>
    <row r="24" spans="1:17" ht="12.75">
      <c r="A24" s="69" t="s">
        <v>123</v>
      </c>
      <c r="B24" s="222">
        <v>5666</v>
      </c>
      <c r="C24" s="222">
        <v>3818</v>
      </c>
      <c r="D24" s="222">
        <v>2635</v>
      </c>
      <c r="E24" s="222">
        <v>3699</v>
      </c>
      <c r="F24" s="222">
        <v>575</v>
      </c>
      <c r="G24" s="222">
        <v>16393</v>
      </c>
      <c r="H24" s="210"/>
      <c r="P24" s="224"/>
      <c r="Q24" s="224"/>
    </row>
    <row r="25" spans="1:17" ht="12.75">
      <c r="A25" s="45"/>
      <c r="B25" s="211"/>
      <c r="C25" s="211"/>
      <c r="D25" s="211"/>
      <c r="E25" s="211"/>
      <c r="F25" s="211"/>
      <c r="G25" s="211"/>
      <c r="H25" s="210"/>
      <c r="P25" s="224"/>
      <c r="Q25" s="224"/>
    </row>
    <row r="26" spans="1:17" ht="12.75">
      <c r="A26" s="69" t="s">
        <v>124</v>
      </c>
      <c r="B26" s="225" t="s">
        <v>34</v>
      </c>
      <c r="C26" s="225" t="s">
        <v>34</v>
      </c>
      <c r="D26" s="222" t="s">
        <v>34</v>
      </c>
      <c r="E26" s="223">
        <v>120</v>
      </c>
      <c r="F26" s="225" t="s">
        <v>34</v>
      </c>
      <c r="G26" s="225">
        <v>120</v>
      </c>
      <c r="H26" s="210"/>
      <c r="P26" s="224"/>
      <c r="Q26" s="224"/>
    </row>
    <row r="27" spans="1:17" ht="12.75">
      <c r="A27" s="45"/>
      <c r="B27" s="211"/>
      <c r="C27" s="211"/>
      <c r="D27" s="211"/>
      <c r="E27" s="211"/>
      <c r="F27" s="211"/>
      <c r="G27" s="211"/>
      <c r="H27" s="210"/>
      <c r="P27" s="224"/>
      <c r="Q27" s="224"/>
    </row>
    <row r="28" spans="1:17" s="68" customFormat="1" ht="12.75">
      <c r="A28" s="45" t="s">
        <v>125</v>
      </c>
      <c r="B28" s="211" t="s">
        <v>34</v>
      </c>
      <c r="C28" s="218">
        <v>267</v>
      </c>
      <c r="D28" s="218">
        <v>422</v>
      </c>
      <c r="E28" s="218">
        <v>608</v>
      </c>
      <c r="F28" s="211" t="s">
        <v>34</v>
      </c>
      <c r="G28" s="218">
        <v>1297</v>
      </c>
      <c r="H28" s="220"/>
      <c r="P28" s="221"/>
      <c r="Q28" s="221"/>
    </row>
    <row r="29" spans="1:17" ht="12.75">
      <c r="A29" s="45" t="s">
        <v>126</v>
      </c>
      <c r="B29" s="218">
        <v>17</v>
      </c>
      <c r="C29" s="218">
        <v>216</v>
      </c>
      <c r="D29" s="218">
        <v>50</v>
      </c>
      <c r="E29" s="218">
        <v>33</v>
      </c>
      <c r="F29" s="218">
        <v>17</v>
      </c>
      <c r="G29" s="218">
        <v>333</v>
      </c>
      <c r="H29" s="210"/>
      <c r="P29" s="224"/>
      <c r="Q29" s="224"/>
    </row>
    <row r="30" spans="1:17" ht="12.75">
      <c r="A30" s="45" t="s">
        <v>127</v>
      </c>
      <c r="B30" s="219" t="s">
        <v>34</v>
      </c>
      <c r="C30" s="219" t="s">
        <v>34</v>
      </c>
      <c r="D30" s="211" t="s">
        <v>34</v>
      </c>
      <c r="E30" s="218">
        <v>82</v>
      </c>
      <c r="F30" s="219" t="s">
        <v>34</v>
      </c>
      <c r="G30" s="219">
        <v>82</v>
      </c>
      <c r="H30" s="210"/>
      <c r="P30" s="224"/>
      <c r="Q30" s="224"/>
    </row>
    <row r="31" spans="1:19" ht="12.75">
      <c r="A31" s="69" t="s">
        <v>259</v>
      </c>
      <c r="B31" s="222">
        <v>17</v>
      </c>
      <c r="C31" s="222">
        <v>483</v>
      </c>
      <c r="D31" s="222">
        <v>472</v>
      </c>
      <c r="E31" s="222">
        <v>723</v>
      </c>
      <c r="F31" s="222">
        <v>17</v>
      </c>
      <c r="G31" s="222">
        <v>1712</v>
      </c>
      <c r="H31" s="210"/>
      <c r="M31" s="224"/>
      <c r="N31" s="224"/>
      <c r="O31" s="224"/>
      <c r="P31" s="224"/>
      <c r="Q31" s="224"/>
      <c r="S31" s="224"/>
    </row>
    <row r="32" spans="1:19" ht="12.75">
      <c r="A32" s="45"/>
      <c r="B32" s="211"/>
      <c r="C32" s="211"/>
      <c r="D32" s="211"/>
      <c r="E32" s="211"/>
      <c r="F32" s="211"/>
      <c r="G32" s="211"/>
      <c r="H32" s="210"/>
      <c r="M32" s="224"/>
      <c r="N32" s="224"/>
      <c r="O32" s="224"/>
      <c r="P32" s="224"/>
      <c r="Q32" s="224"/>
      <c r="S32" s="224"/>
    </row>
    <row r="33" spans="1:17" s="68" customFormat="1" ht="12.75">
      <c r="A33" s="69" t="s">
        <v>128</v>
      </c>
      <c r="B33" s="223">
        <v>407</v>
      </c>
      <c r="C33" s="223">
        <v>2920</v>
      </c>
      <c r="D33" s="223">
        <v>370</v>
      </c>
      <c r="E33" s="222" t="s">
        <v>34</v>
      </c>
      <c r="F33" s="222" t="s">
        <v>34</v>
      </c>
      <c r="G33" s="222">
        <v>3697</v>
      </c>
      <c r="H33" s="220"/>
      <c r="P33" s="221"/>
      <c r="Q33" s="221"/>
    </row>
    <row r="34" spans="1:17" ht="12.75">
      <c r="A34" s="45"/>
      <c r="B34" s="211"/>
      <c r="C34" s="211"/>
      <c r="D34" s="211"/>
      <c r="E34" s="211"/>
      <c r="F34" s="211"/>
      <c r="G34" s="211"/>
      <c r="H34" s="210"/>
      <c r="P34" s="224"/>
      <c r="Q34" s="224"/>
    </row>
    <row r="35" spans="1:17" ht="12.75">
      <c r="A35" s="45" t="s">
        <v>190</v>
      </c>
      <c r="B35" s="219">
        <v>1535</v>
      </c>
      <c r="C35" s="219">
        <v>2495</v>
      </c>
      <c r="D35" s="218">
        <v>1330</v>
      </c>
      <c r="E35" s="211" t="s">
        <v>34</v>
      </c>
      <c r="F35" s="219">
        <v>301</v>
      </c>
      <c r="G35" s="219">
        <v>5661</v>
      </c>
      <c r="H35" s="210"/>
      <c r="P35" s="224"/>
      <c r="Q35" s="224"/>
    </row>
    <row r="36" spans="1:17" ht="12.75">
      <c r="A36" s="45" t="s">
        <v>194</v>
      </c>
      <c r="B36" s="219">
        <v>15700</v>
      </c>
      <c r="C36" s="219">
        <v>9358</v>
      </c>
      <c r="D36" s="219">
        <v>1972</v>
      </c>
      <c r="E36" s="219">
        <v>120</v>
      </c>
      <c r="F36" s="219" t="s">
        <v>34</v>
      </c>
      <c r="G36" s="219">
        <v>27150</v>
      </c>
      <c r="H36" s="210"/>
      <c r="P36" s="224"/>
      <c r="Q36" s="224"/>
    </row>
    <row r="37" spans="1:17" ht="12.75">
      <c r="A37" s="45" t="s">
        <v>129</v>
      </c>
      <c r="B37" s="211" t="s">
        <v>34</v>
      </c>
      <c r="C37" s="218">
        <v>1108</v>
      </c>
      <c r="D37" s="218">
        <v>1763</v>
      </c>
      <c r="E37" s="218">
        <v>2158</v>
      </c>
      <c r="F37" s="219">
        <v>8</v>
      </c>
      <c r="G37" s="219">
        <v>5037</v>
      </c>
      <c r="H37" s="210"/>
      <c r="P37" s="224"/>
      <c r="Q37" s="224"/>
    </row>
    <row r="38" spans="1:17" ht="12.75">
      <c r="A38" s="45" t="s">
        <v>130</v>
      </c>
      <c r="B38" s="218">
        <v>703</v>
      </c>
      <c r="C38" s="218">
        <v>1436</v>
      </c>
      <c r="D38" s="218">
        <v>639</v>
      </c>
      <c r="E38" s="218">
        <v>319</v>
      </c>
      <c r="F38" s="218">
        <v>96</v>
      </c>
      <c r="G38" s="218">
        <v>3193</v>
      </c>
      <c r="H38" s="210"/>
      <c r="P38" s="224"/>
      <c r="Q38" s="224"/>
    </row>
    <row r="39" spans="1:17" ht="12.75">
      <c r="A39" s="45" t="s">
        <v>195</v>
      </c>
      <c r="B39" s="219">
        <v>20674</v>
      </c>
      <c r="C39" s="219">
        <v>8698</v>
      </c>
      <c r="D39" s="219">
        <v>1372</v>
      </c>
      <c r="E39" s="219">
        <v>665</v>
      </c>
      <c r="F39" s="218">
        <v>218</v>
      </c>
      <c r="G39" s="218">
        <v>31627</v>
      </c>
      <c r="H39" s="210"/>
      <c r="P39" s="224"/>
      <c r="Q39" s="224"/>
    </row>
    <row r="40" spans="1:17" ht="12.75">
      <c r="A40" s="69" t="s">
        <v>131</v>
      </c>
      <c r="B40" s="222">
        <v>38612</v>
      </c>
      <c r="C40" s="222">
        <v>23095</v>
      </c>
      <c r="D40" s="222">
        <v>7076</v>
      </c>
      <c r="E40" s="222">
        <v>3262</v>
      </c>
      <c r="F40" s="222">
        <v>623</v>
      </c>
      <c r="G40" s="222">
        <v>72668</v>
      </c>
      <c r="H40" s="210"/>
      <c r="P40" s="224"/>
      <c r="Q40" s="224"/>
    </row>
    <row r="41" spans="1:17" ht="12.75">
      <c r="A41" s="45"/>
      <c r="B41" s="211"/>
      <c r="C41" s="211"/>
      <c r="D41" s="211"/>
      <c r="E41" s="211"/>
      <c r="F41" s="211"/>
      <c r="G41" s="211"/>
      <c r="H41" s="210"/>
      <c r="P41" s="224"/>
      <c r="Q41" s="224"/>
    </row>
    <row r="42" spans="1:17" ht="12.75">
      <c r="A42" s="45" t="s">
        <v>132</v>
      </c>
      <c r="B42" s="219">
        <v>1103</v>
      </c>
      <c r="C42" s="219">
        <v>1544</v>
      </c>
      <c r="D42" s="218">
        <v>1840</v>
      </c>
      <c r="E42" s="218">
        <v>1397</v>
      </c>
      <c r="F42" s="219">
        <v>1471</v>
      </c>
      <c r="G42" s="219">
        <v>7355</v>
      </c>
      <c r="H42" s="210"/>
      <c r="P42" s="224"/>
      <c r="Q42" s="224"/>
    </row>
    <row r="43" spans="1:17" s="68" customFormat="1" ht="12.75">
      <c r="A43" s="45" t="s">
        <v>133</v>
      </c>
      <c r="B43" s="219">
        <v>936</v>
      </c>
      <c r="C43" s="219">
        <v>1979</v>
      </c>
      <c r="D43" s="211" t="s">
        <v>34</v>
      </c>
      <c r="E43" s="218">
        <v>535</v>
      </c>
      <c r="F43" s="219">
        <v>1899</v>
      </c>
      <c r="G43" s="219">
        <v>5349</v>
      </c>
      <c r="H43" s="220"/>
      <c r="P43" s="221"/>
      <c r="Q43" s="221"/>
    </row>
    <row r="44" spans="1:17" ht="12.75">
      <c r="A44" s="45" t="s">
        <v>134</v>
      </c>
      <c r="B44" s="219">
        <v>411</v>
      </c>
      <c r="C44" s="219">
        <v>700</v>
      </c>
      <c r="D44" s="219">
        <v>1068</v>
      </c>
      <c r="E44" s="219">
        <v>3518</v>
      </c>
      <c r="F44" s="219">
        <v>211</v>
      </c>
      <c r="G44" s="219">
        <v>5908</v>
      </c>
      <c r="H44" s="210"/>
      <c r="P44" s="224"/>
      <c r="Q44" s="224"/>
    </row>
    <row r="45" spans="1:8" ht="12.75">
      <c r="A45" s="69" t="s">
        <v>135</v>
      </c>
      <c r="B45" s="222">
        <v>2450</v>
      </c>
      <c r="C45" s="222">
        <v>4223</v>
      </c>
      <c r="D45" s="222">
        <v>2908</v>
      </c>
      <c r="E45" s="222">
        <v>5450</v>
      </c>
      <c r="F45" s="222">
        <v>3581</v>
      </c>
      <c r="G45" s="222">
        <v>18612</v>
      </c>
      <c r="H45" s="210"/>
    </row>
    <row r="46" spans="1:7" ht="12.75">
      <c r="A46" s="45"/>
      <c r="B46" s="211"/>
      <c r="C46" s="211"/>
      <c r="D46" s="211"/>
      <c r="E46" s="211"/>
      <c r="F46" s="211"/>
      <c r="G46" s="211"/>
    </row>
    <row r="47" spans="1:7" ht="12.75">
      <c r="A47" s="69" t="s">
        <v>136</v>
      </c>
      <c r="B47" s="225">
        <v>3100</v>
      </c>
      <c r="C47" s="225">
        <v>485</v>
      </c>
      <c r="D47" s="223">
        <v>773</v>
      </c>
      <c r="E47" s="223">
        <v>603</v>
      </c>
      <c r="F47" s="225" t="s">
        <v>34</v>
      </c>
      <c r="G47" s="225">
        <v>4961</v>
      </c>
    </row>
    <row r="48" spans="1:7" ht="12.75">
      <c r="A48" s="45"/>
      <c r="B48" s="211"/>
      <c r="C48" s="211"/>
      <c r="D48" s="211"/>
      <c r="E48" s="211"/>
      <c r="F48" s="211"/>
      <c r="G48" s="211"/>
    </row>
    <row r="49" spans="1:7" ht="12.75">
      <c r="A49" s="45" t="s">
        <v>137</v>
      </c>
      <c r="B49" s="219">
        <v>4949</v>
      </c>
      <c r="C49" s="219">
        <v>2062</v>
      </c>
      <c r="D49" s="219">
        <v>1072</v>
      </c>
      <c r="E49" s="219">
        <v>165</v>
      </c>
      <c r="F49" s="211" t="s">
        <v>34</v>
      </c>
      <c r="G49" s="218">
        <v>8248</v>
      </c>
    </row>
    <row r="50" spans="1:7" ht="12.75">
      <c r="A50" s="45" t="s">
        <v>138</v>
      </c>
      <c r="B50" s="219">
        <v>627</v>
      </c>
      <c r="C50" s="219">
        <v>3422</v>
      </c>
      <c r="D50" s="219">
        <v>1441</v>
      </c>
      <c r="E50" s="219">
        <v>186</v>
      </c>
      <c r="F50" s="218">
        <v>27</v>
      </c>
      <c r="G50" s="218">
        <v>5703</v>
      </c>
    </row>
    <row r="51" spans="1:7" ht="12.75">
      <c r="A51" s="45" t="s">
        <v>139</v>
      </c>
      <c r="B51" s="219">
        <v>15908</v>
      </c>
      <c r="C51" s="219">
        <v>23973</v>
      </c>
      <c r="D51" s="218">
        <v>93175</v>
      </c>
      <c r="E51" s="218">
        <v>20335</v>
      </c>
      <c r="F51" s="219">
        <v>9709</v>
      </c>
      <c r="G51" s="219">
        <v>163100</v>
      </c>
    </row>
    <row r="52" spans="1:7" ht="12.75">
      <c r="A52" s="45" t="s">
        <v>140</v>
      </c>
      <c r="B52" s="219">
        <v>13902</v>
      </c>
      <c r="C52" s="219">
        <v>16219</v>
      </c>
      <c r="D52" s="218">
        <v>20852</v>
      </c>
      <c r="E52" s="218">
        <v>15447</v>
      </c>
      <c r="F52" s="219">
        <v>10813</v>
      </c>
      <c r="G52" s="219">
        <v>77233</v>
      </c>
    </row>
    <row r="53" spans="1:7" ht="12.75">
      <c r="A53" s="45" t="s">
        <v>141</v>
      </c>
      <c r="B53" s="219">
        <v>697</v>
      </c>
      <c r="C53" s="219">
        <v>871</v>
      </c>
      <c r="D53" s="219">
        <v>522</v>
      </c>
      <c r="E53" s="219">
        <v>1152</v>
      </c>
      <c r="F53" s="219">
        <v>385</v>
      </c>
      <c r="G53" s="219">
        <v>3627</v>
      </c>
    </row>
    <row r="54" spans="1:7" ht="12.75">
      <c r="A54" s="45" t="s">
        <v>142</v>
      </c>
      <c r="B54" s="219">
        <v>37301</v>
      </c>
      <c r="C54" s="219">
        <v>22380</v>
      </c>
      <c r="D54" s="218">
        <v>149204</v>
      </c>
      <c r="E54" s="211" t="s">
        <v>34</v>
      </c>
      <c r="F54" s="219">
        <v>164124</v>
      </c>
      <c r="G54" s="219">
        <v>373009</v>
      </c>
    </row>
    <row r="55" spans="1:7" ht="12.75">
      <c r="A55" s="45" t="s">
        <v>143</v>
      </c>
      <c r="B55" s="219">
        <v>22010</v>
      </c>
      <c r="C55" s="219">
        <v>200</v>
      </c>
      <c r="D55" s="218">
        <v>5027</v>
      </c>
      <c r="E55" s="218">
        <v>2334</v>
      </c>
      <c r="F55" s="219">
        <v>7064</v>
      </c>
      <c r="G55" s="219">
        <v>36635</v>
      </c>
    </row>
    <row r="56" spans="1:7" ht="12.75">
      <c r="A56" s="45" t="s">
        <v>144</v>
      </c>
      <c r="B56" s="219">
        <v>14796</v>
      </c>
      <c r="C56" s="219">
        <v>7371</v>
      </c>
      <c r="D56" s="218">
        <v>7774</v>
      </c>
      <c r="E56" s="218">
        <v>3019</v>
      </c>
      <c r="F56" s="219">
        <v>7140</v>
      </c>
      <c r="G56" s="219">
        <v>40100</v>
      </c>
    </row>
    <row r="57" spans="1:7" ht="12.75">
      <c r="A57" s="69" t="s">
        <v>260</v>
      </c>
      <c r="B57" s="222">
        <v>110190</v>
      </c>
      <c r="C57" s="222">
        <v>76498</v>
      </c>
      <c r="D57" s="222">
        <v>279067</v>
      </c>
      <c r="E57" s="222">
        <v>42638</v>
      </c>
      <c r="F57" s="222">
        <v>199262</v>
      </c>
      <c r="G57" s="222">
        <v>707655</v>
      </c>
    </row>
    <row r="58" spans="1:7" ht="12.75">
      <c r="A58" s="45"/>
      <c r="B58" s="211"/>
      <c r="C58" s="211"/>
      <c r="D58" s="211"/>
      <c r="E58" s="211"/>
      <c r="F58" s="211"/>
      <c r="G58" s="211"/>
    </row>
    <row r="59" spans="1:7" ht="13.5" thickBot="1">
      <c r="A59" s="212" t="s">
        <v>147</v>
      </c>
      <c r="B59" s="213">
        <v>166706</v>
      </c>
      <c r="C59" s="213">
        <v>114380</v>
      </c>
      <c r="D59" s="213">
        <v>295027</v>
      </c>
      <c r="E59" s="213">
        <v>56638</v>
      </c>
      <c r="F59" s="213">
        <v>204151</v>
      </c>
      <c r="G59" s="213">
        <v>836902</v>
      </c>
    </row>
    <row r="62" spans="16:17" ht="12.75">
      <c r="P62" s="224"/>
      <c r="Q62" s="224"/>
    </row>
  </sheetData>
  <mergeCells count="3">
    <mergeCell ref="A1:G1"/>
    <mergeCell ref="A3:G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9"/>
  <dimension ref="A1:H79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57" customWidth="1"/>
    <col min="2" max="6" width="12.7109375" style="57" customWidth="1"/>
    <col min="7" max="7" width="12.7109375" style="65" customWidth="1"/>
    <col min="8" max="16384" width="11.421875" style="57" customWidth="1"/>
  </cols>
  <sheetData>
    <row r="1" spans="1:7" s="55" customFormat="1" ht="18">
      <c r="A1" s="198" t="s">
        <v>0</v>
      </c>
      <c r="B1" s="198"/>
      <c r="C1" s="198"/>
      <c r="D1" s="198"/>
      <c r="E1" s="198"/>
      <c r="F1" s="198"/>
      <c r="G1" s="198"/>
    </row>
    <row r="3" spans="1:8" ht="15">
      <c r="A3" s="199" t="s">
        <v>239</v>
      </c>
      <c r="B3" s="199"/>
      <c r="C3" s="199"/>
      <c r="D3" s="199"/>
      <c r="E3" s="199"/>
      <c r="F3" s="199"/>
      <c r="G3" s="199"/>
      <c r="H3" s="56"/>
    </row>
    <row r="4" spans="1:8" ht="14.25">
      <c r="A4" s="56"/>
      <c r="B4" s="56"/>
      <c r="C4" s="56"/>
      <c r="D4" s="56"/>
      <c r="E4" s="56"/>
      <c r="F4" s="56"/>
      <c r="G4" s="58"/>
      <c r="H4" s="56"/>
    </row>
    <row r="5" spans="1:7" ht="12.75">
      <c r="A5" s="188" t="s">
        <v>35</v>
      </c>
      <c r="B5" s="190" t="s">
        <v>31</v>
      </c>
      <c r="C5" s="190"/>
      <c r="D5" s="190"/>
      <c r="E5" s="190" t="s">
        <v>32</v>
      </c>
      <c r="F5" s="190"/>
      <c r="G5" s="191"/>
    </row>
    <row r="6" spans="1:7" ht="13.5" thickBot="1">
      <c r="A6" s="189"/>
      <c r="B6" s="59">
        <v>2000</v>
      </c>
      <c r="C6" s="59">
        <v>2001</v>
      </c>
      <c r="D6" s="59">
        <v>2002</v>
      </c>
      <c r="E6" s="59">
        <v>2000</v>
      </c>
      <c r="F6" s="54">
        <v>2001</v>
      </c>
      <c r="G6" s="54">
        <v>2002</v>
      </c>
    </row>
    <row r="7" spans="1:7" ht="12.75">
      <c r="A7" s="2" t="s">
        <v>36</v>
      </c>
      <c r="B7" s="3">
        <v>38083.027</v>
      </c>
      <c r="C7" s="3">
        <v>50287.117</v>
      </c>
      <c r="D7" s="3">
        <v>16346.237</v>
      </c>
      <c r="E7" s="3">
        <v>437256.642</v>
      </c>
      <c r="F7" s="3">
        <v>509770.17</v>
      </c>
      <c r="G7" s="4">
        <v>699287.885</v>
      </c>
    </row>
    <row r="8" spans="1:7" ht="12.75">
      <c r="A8" s="60"/>
      <c r="B8" s="61"/>
      <c r="C8" s="61"/>
      <c r="D8" s="61"/>
      <c r="E8" s="61"/>
      <c r="F8" s="61"/>
      <c r="G8" s="62"/>
    </row>
    <row r="9" spans="1:7" ht="12.75">
      <c r="A9" s="63" t="s">
        <v>243</v>
      </c>
      <c r="B9" s="61"/>
      <c r="C9" s="61"/>
      <c r="D9" s="61"/>
      <c r="E9" s="61"/>
      <c r="F9" s="61"/>
      <c r="G9" s="62"/>
    </row>
    <row r="10" spans="1:7" ht="12.75">
      <c r="A10" s="40" t="s">
        <v>37</v>
      </c>
      <c r="B10" s="41">
        <v>27935.997</v>
      </c>
      <c r="C10" s="41">
        <v>31297.741000000005</v>
      </c>
      <c r="D10" s="41">
        <f>SUM(D11:D23)</f>
        <v>15055.900999999998</v>
      </c>
      <c r="E10" s="41">
        <v>335490.204</v>
      </c>
      <c r="F10" s="41">
        <v>413785.64200000005</v>
      </c>
      <c r="G10" s="42">
        <f>SUM(G11:G23)</f>
        <v>571707.0239999999</v>
      </c>
    </row>
    <row r="11" spans="1:7" ht="12.75">
      <c r="A11" s="5" t="s">
        <v>38</v>
      </c>
      <c r="B11" s="6">
        <v>108.002</v>
      </c>
      <c r="C11" s="61">
        <v>145.544</v>
      </c>
      <c r="D11" s="57">
        <v>135.14</v>
      </c>
      <c r="E11" s="6">
        <v>3961.353</v>
      </c>
      <c r="F11" s="61">
        <v>3627.492</v>
      </c>
      <c r="G11" s="57">
        <v>4035.216</v>
      </c>
    </row>
    <row r="12" spans="1:7" ht="12.75">
      <c r="A12" s="5" t="s">
        <v>39</v>
      </c>
      <c r="B12" s="6" t="s">
        <v>34</v>
      </c>
      <c r="C12" s="61" t="s">
        <v>34</v>
      </c>
      <c r="D12" s="61" t="s">
        <v>34</v>
      </c>
      <c r="E12" s="6">
        <v>292.512</v>
      </c>
      <c r="F12" s="61">
        <v>395.974</v>
      </c>
      <c r="G12" s="57">
        <v>317.655</v>
      </c>
    </row>
    <row r="13" spans="1:7" ht="12.75">
      <c r="A13" s="5" t="s">
        <v>40</v>
      </c>
      <c r="B13" s="6">
        <v>99.62</v>
      </c>
      <c r="C13" s="6" t="s">
        <v>34</v>
      </c>
      <c r="D13" s="61" t="s">
        <v>34</v>
      </c>
      <c r="E13" s="6">
        <v>3824.613</v>
      </c>
      <c r="F13" s="61">
        <v>5500.511</v>
      </c>
      <c r="G13" s="62">
        <v>6293.196</v>
      </c>
    </row>
    <row r="14" spans="1:7" ht="12.75">
      <c r="A14" s="5" t="s">
        <v>41</v>
      </c>
      <c r="B14" s="6" t="s">
        <v>34</v>
      </c>
      <c r="C14" s="6" t="s">
        <v>34</v>
      </c>
      <c r="D14" s="6" t="s">
        <v>34</v>
      </c>
      <c r="E14" s="6">
        <v>398.618</v>
      </c>
      <c r="F14" s="61">
        <v>499.872</v>
      </c>
      <c r="G14" s="57">
        <v>535.84</v>
      </c>
    </row>
    <row r="15" spans="1:7" ht="12.75">
      <c r="A15" s="5" t="s">
        <v>42</v>
      </c>
      <c r="B15" s="6" t="s">
        <v>34</v>
      </c>
      <c r="C15" s="6" t="s">
        <v>34</v>
      </c>
      <c r="D15" s="6" t="s">
        <v>34</v>
      </c>
      <c r="E15" s="6">
        <v>202.233</v>
      </c>
      <c r="F15" s="61">
        <v>254.816</v>
      </c>
      <c r="G15" s="57">
        <v>197.107</v>
      </c>
    </row>
    <row r="16" spans="1:7" ht="12.75">
      <c r="A16" s="5" t="s">
        <v>43</v>
      </c>
      <c r="B16" s="6">
        <v>761.895</v>
      </c>
      <c r="C16" s="61">
        <v>524.678</v>
      </c>
      <c r="D16" s="57">
        <v>771.758</v>
      </c>
      <c r="E16" s="6">
        <v>60000.059</v>
      </c>
      <c r="F16" s="61">
        <v>66325.353</v>
      </c>
      <c r="G16" s="57">
        <v>76011.334</v>
      </c>
    </row>
    <row r="17" spans="1:7" ht="12.75">
      <c r="A17" s="5" t="s">
        <v>44</v>
      </c>
      <c r="B17" s="6">
        <v>15939.256</v>
      </c>
      <c r="C17" s="61">
        <v>19175.29</v>
      </c>
      <c r="D17" s="57">
        <v>2432.675</v>
      </c>
      <c r="E17" s="6">
        <v>75.19</v>
      </c>
      <c r="F17" s="61">
        <v>1610.746</v>
      </c>
      <c r="G17" s="57">
        <v>4691.154</v>
      </c>
    </row>
    <row r="18" spans="1:7" ht="12.75">
      <c r="A18" s="5" t="s">
        <v>45</v>
      </c>
      <c r="B18" s="6" t="s">
        <v>34</v>
      </c>
      <c r="C18" s="6">
        <v>7.388</v>
      </c>
      <c r="D18" s="6" t="s">
        <v>34</v>
      </c>
      <c r="E18" s="6">
        <v>789.906</v>
      </c>
      <c r="F18" s="61">
        <v>1345.897</v>
      </c>
      <c r="G18" s="57">
        <v>1096.155</v>
      </c>
    </row>
    <row r="19" spans="1:7" ht="12.75">
      <c r="A19" s="5" t="s">
        <v>46</v>
      </c>
      <c r="B19" s="6">
        <v>4417.584</v>
      </c>
      <c r="C19" s="61">
        <v>5971.218</v>
      </c>
      <c r="D19" s="57">
        <v>6110.711</v>
      </c>
      <c r="E19" s="6">
        <v>195778.743</v>
      </c>
      <c r="F19" s="61">
        <v>255128.093</v>
      </c>
      <c r="G19" s="57">
        <v>391766.372</v>
      </c>
    </row>
    <row r="20" spans="1:7" ht="12.75">
      <c r="A20" s="5" t="s">
        <v>47</v>
      </c>
      <c r="B20" s="6">
        <v>3.747</v>
      </c>
      <c r="C20" s="61">
        <v>20.916</v>
      </c>
      <c r="D20" s="57">
        <v>4.886</v>
      </c>
      <c r="E20" s="6">
        <v>3304.935</v>
      </c>
      <c r="F20" s="61">
        <v>3635.992</v>
      </c>
      <c r="G20" s="57">
        <v>3431.714</v>
      </c>
    </row>
    <row r="21" spans="1:7" ht="12.75">
      <c r="A21" s="5" t="s">
        <v>48</v>
      </c>
      <c r="B21" s="6">
        <v>6537.637</v>
      </c>
      <c r="C21" s="61">
        <v>5418.523</v>
      </c>
      <c r="D21" s="57">
        <v>5497.846</v>
      </c>
      <c r="E21" s="6">
        <v>46375.76</v>
      </c>
      <c r="F21" s="61">
        <v>52513.547</v>
      </c>
      <c r="G21" s="57">
        <v>62234.27</v>
      </c>
    </row>
    <row r="22" spans="1:7" ht="12.75">
      <c r="A22" s="5" t="s">
        <v>49</v>
      </c>
      <c r="B22" s="6">
        <v>68.256</v>
      </c>
      <c r="C22" s="61">
        <v>34.184</v>
      </c>
      <c r="D22" s="57">
        <v>76.871</v>
      </c>
      <c r="E22" s="6">
        <v>19827.381</v>
      </c>
      <c r="F22" s="61">
        <v>22381.214</v>
      </c>
      <c r="G22" s="57">
        <v>20437.627</v>
      </c>
    </row>
    <row r="23" spans="1:7" ht="12.75">
      <c r="A23" s="5" t="s">
        <v>50</v>
      </c>
      <c r="B23" s="6" t="s">
        <v>34</v>
      </c>
      <c r="C23" s="61" t="s">
        <v>34</v>
      </c>
      <c r="D23" s="57">
        <v>26.014</v>
      </c>
      <c r="E23" s="6">
        <v>658.901</v>
      </c>
      <c r="F23" s="61">
        <v>566.135</v>
      </c>
      <c r="G23" s="57">
        <v>659.384</v>
      </c>
    </row>
    <row r="24" spans="1:7" ht="12.75">
      <c r="A24" s="5" t="s">
        <v>51</v>
      </c>
      <c r="B24" s="6"/>
      <c r="C24" s="61"/>
      <c r="D24" s="61"/>
      <c r="E24" s="6"/>
      <c r="F24" s="61"/>
      <c r="G24" s="62"/>
    </row>
    <row r="25" spans="1:7" ht="12.75">
      <c r="A25" s="40" t="s">
        <v>52</v>
      </c>
      <c r="B25" s="61"/>
      <c r="C25" s="61"/>
      <c r="D25" s="61"/>
      <c r="E25" s="61"/>
      <c r="F25" s="61"/>
      <c r="G25" s="62"/>
    </row>
    <row r="26" spans="1:7" ht="12.75">
      <c r="A26" s="5" t="s">
        <v>53</v>
      </c>
      <c r="B26" s="6" t="s">
        <v>34</v>
      </c>
      <c r="C26" s="6" t="s">
        <v>34</v>
      </c>
      <c r="D26" s="6" t="s">
        <v>34</v>
      </c>
      <c r="E26" s="6">
        <v>27.26</v>
      </c>
      <c r="F26" s="61">
        <v>35.522</v>
      </c>
      <c r="G26" s="57">
        <v>83.773</v>
      </c>
    </row>
    <row r="27" spans="1:7" ht="12.75">
      <c r="A27" s="5" t="s">
        <v>91</v>
      </c>
      <c r="B27" s="6"/>
      <c r="C27" s="6"/>
      <c r="D27" s="6"/>
      <c r="E27" s="6"/>
      <c r="F27" s="61"/>
      <c r="G27" s="57">
        <v>3.4</v>
      </c>
    </row>
    <row r="28" spans="1:7" ht="12.75">
      <c r="A28" s="5" t="s">
        <v>54</v>
      </c>
      <c r="B28" s="6" t="s">
        <v>34</v>
      </c>
      <c r="C28" s="6">
        <v>2.501</v>
      </c>
      <c r="D28" s="6" t="s">
        <v>34</v>
      </c>
      <c r="E28" s="6">
        <v>84.783</v>
      </c>
      <c r="F28" s="61">
        <v>92.528</v>
      </c>
      <c r="G28" s="57">
        <v>142.319</v>
      </c>
    </row>
    <row r="29" spans="1:7" ht="12.75">
      <c r="A29" s="5" t="s">
        <v>55</v>
      </c>
      <c r="B29" s="6" t="s">
        <v>34</v>
      </c>
      <c r="C29" s="6" t="s">
        <v>34</v>
      </c>
      <c r="D29" s="6" t="s">
        <v>34</v>
      </c>
      <c r="E29" s="6">
        <v>160.12</v>
      </c>
      <c r="F29" s="61">
        <v>282.579</v>
      </c>
      <c r="G29" s="57">
        <v>360.136</v>
      </c>
    </row>
    <row r="30" spans="1:7" ht="12.75">
      <c r="A30" s="5" t="s">
        <v>56</v>
      </c>
      <c r="B30" s="6" t="s">
        <v>34</v>
      </c>
      <c r="C30" s="6" t="s">
        <v>34</v>
      </c>
      <c r="D30" s="6" t="s">
        <v>34</v>
      </c>
      <c r="E30" s="6">
        <v>33.991</v>
      </c>
      <c r="F30" s="61">
        <v>31.163</v>
      </c>
      <c r="G30" s="57">
        <v>52.786</v>
      </c>
    </row>
    <row r="31" spans="1:7" ht="12.75">
      <c r="A31" s="5" t="s">
        <v>57</v>
      </c>
      <c r="B31" s="6" t="s">
        <v>34</v>
      </c>
      <c r="C31" s="6" t="s">
        <v>34</v>
      </c>
      <c r="D31" s="6" t="s">
        <v>34</v>
      </c>
      <c r="E31" s="6">
        <v>83.14</v>
      </c>
      <c r="F31" s="61">
        <v>129.034</v>
      </c>
      <c r="G31" s="57">
        <v>250.443</v>
      </c>
    </row>
    <row r="32" spans="1:7" ht="12.75">
      <c r="A32" s="5" t="s">
        <v>58</v>
      </c>
      <c r="B32" s="6" t="s">
        <v>34</v>
      </c>
      <c r="C32" s="6" t="s">
        <v>34</v>
      </c>
      <c r="D32" s="6" t="s">
        <v>34</v>
      </c>
      <c r="E32" s="6">
        <v>47.713</v>
      </c>
      <c r="F32" s="61">
        <v>107.067</v>
      </c>
      <c r="G32" s="57">
        <v>119.61</v>
      </c>
    </row>
    <row r="33" spans="1:7" ht="12.75">
      <c r="A33" s="5" t="s">
        <v>59</v>
      </c>
      <c r="B33" s="6" t="s">
        <v>34</v>
      </c>
      <c r="C33" s="6" t="s">
        <v>34</v>
      </c>
      <c r="D33" s="6" t="s">
        <v>34</v>
      </c>
      <c r="E33" s="6">
        <v>141.755</v>
      </c>
      <c r="F33" s="61">
        <v>138.556</v>
      </c>
      <c r="G33" s="57">
        <v>175.315</v>
      </c>
    </row>
    <row r="34" spans="1:7" ht="12.75">
      <c r="A34" s="5" t="s">
        <v>60</v>
      </c>
      <c r="B34" s="6" t="s">
        <v>34</v>
      </c>
      <c r="C34" s="6">
        <v>6.678</v>
      </c>
      <c r="D34" s="6" t="s">
        <v>34</v>
      </c>
      <c r="E34" s="6">
        <v>832.954</v>
      </c>
      <c r="F34" s="61">
        <v>1267.914</v>
      </c>
      <c r="G34" s="57">
        <v>1959.1</v>
      </c>
    </row>
    <row r="35" spans="1:7" ht="12.75">
      <c r="A35" s="5" t="s">
        <v>61</v>
      </c>
      <c r="B35" s="6" t="s">
        <v>34</v>
      </c>
      <c r="C35" s="6">
        <v>39.957</v>
      </c>
      <c r="D35" s="6" t="s">
        <v>34</v>
      </c>
      <c r="E35" s="6">
        <v>501.758</v>
      </c>
      <c r="F35" s="61">
        <v>692.143</v>
      </c>
      <c r="G35" s="57">
        <v>610.904</v>
      </c>
    </row>
    <row r="36" spans="1:7" ht="12.75">
      <c r="A36" s="5" t="s">
        <v>238</v>
      </c>
      <c r="B36" s="6" t="s">
        <v>34</v>
      </c>
      <c r="C36" s="6" t="s">
        <v>34</v>
      </c>
      <c r="D36" s="6" t="s">
        <v>34</v>
      </c>
      <c r="E36" s="6">
        <v>39.762</v>
      </c>
      <c r="F36" s="61">
        <v>26.472</v>
      </c>
      <c r="G36" s="57">
        <v>39.414</v>
      </c>
    </row>
    <row r="37" spans="1:7" ht="12.75">
      <c r="A37" s="5" t="s">
        <v>62</v>
      </c>
      <c r="B37" s="6">
        <v>1942.532</v>
      </c>
      <c r="C37" s="61">
        <v>12313.119</v>
      </c>
      <c r="D37" s="57">
        <v>412.9</v>
      </c>
      <c r="E37" s="6">
        <v>622.82</v>
      </c>
      <c r="F37" s="61">
        <v>9.79</v>
      </c>
      <c r="G37" s="57">
        <v>1700.98</v>
      </c>
    </row>
    <row r="38" spans="1:7" ht="12.75">
      <c r="A38" s="60" t="s">
        <v>51</v>
      </c>
      <c r="B38" s="61"/>
      <c r="C38" s="61"/>
      <c r="D38" s="61"/>
      <c r="E38" s="61"/>
      <c r="F38" s="61"/>
      <c r="G38" s="62"/>
    </row>
    <row r="39" spans="1:7" ht="12.75">
      <c r="A39" s="63" t="s">
        <v>244</v>
      </c>
      <c r="B39" s="61"/>
      <c r="C39" s="61"/>
      <c r="D39" s="61"/>
      <c r="E39" s="61"/>
      <c r="F39" s="61"/>
      <c r="G39" s="62"/>
    </row>
    <row r="40" spans="1:7" ht="12.75">
      <c r="A40" s="5" t="s">
        <v>63</v>
      </c>
      <c r="B40" s="6" t="s">
        <v>34</v>
      </c>
      <c r="C40" s="6" t="s">
        <v>34</v>
      </c>
      <c r="D40" s="6" t="s">
        <v>34</v>
      </c>
      <c r="E40" s="6">
        <v>907.708</v>
      </c>
      <c r="F40" s="61">
        <v>624.361</v>
      </c>
      <c r="G40" s="57">
        <v>57.916</v>
      </c>
    </row>
    <row r="41" spans="1:7" ht="12.75">
      <c r="A41" s="5" t="s">
        <v>64</v>
      </c>
      <c r="B41" s="6" t="s">
        <v>34</v>
      </c>
      <c r="C41" s="6" t="s">
        <v>34</v>
      </c>
      <c r="D41" s="6" t="s">
        <v>34</v>
      </c>
      <c r="E41" s="6">
        <v>15394.958</v>
      </c>
      <c r="F41" s="61">
        <v>12104.973</v>
      </c>
      <c r="G41" s="57">
        <v>14463.688</v>
      </c>
    </row>
    <row r="42" spans="1:7" ht="12.75">
      <c r="A42" s="5" t="s">
        <v>65</v>
      </c>
      <c r="B42" s="6" t="s">
        <v>34</v>
      </c>
      <c r="C42" s="6" t="s">
        <v>34</v>
      </c>
      <c r="D42" s="6" t="s">
        <v>34</v>
      </c>
      <c r="E42" s="6">
        <v>6090.052</v>
      </c>
      <c r="F42" s="61">
        <v>5654.774</v>
      </c>
      <c r="G42" s="57">
        <v>5510.641</v>
      </c>
    </row>
    <row r="43" spans="1:7" ht="12.75">
      <c r="A43" s="5" t="s">
        <v>66</v>
      </c>
      <c r="B43" s="6">
        <v>14.29</v>
      </c>
      <c r="C43" s="6" t="s">
        <v>34</v>
      </c>
      <c r="D43" s="6" t="s">
        <v>34</v>
      </c>
      <c r="E43" s="6">
        <v>2668.868</v>
      </c>
      <c r="F43" s="61">
        <v>2477.111</v>
      </c>
      <c r="G43" s="57">
        <v>2207.976</v>
      </c>
    </row>
    <row r="44" spans="1:7" ht="12.75">
      <c r="A44" s="5" t="s">
        <v>67</v>
      </c>
      <c r="B44" s="6">
        <v>22.016</v>
      </c>
      <c r="C44" s="6">
        <v>14.046</v>
      </c>
      <c r="D44" s="57">
        <v>12.478</v>
      </c>
      <c r="E44" s="6">
        <v>23761.352</v>
      </c>
      <c r="F44" s="61">
        <v>22787.617</v>
      </c>
      <c r="G44" s="57">
        <v>39156.37</v>
      </c>
    </row>
    <row r="45" spans="1:7" ht="12.75">
      <c r="A45" s="5" t="s">
        <v>68</v>
      </c>
      <c r="B45" s="6" t="s">
        <v>34</v>
      </c>
      <c r="C45" s="6" t="s">
        <v>34</v>
      </c>
      <c r="D45" s="6" t="s">
        <v>34</v>
      </c>
      <c r="E45" s="6">
        <v>10.251</v>
      </c>
      <c r="F45" s="61">
        <v>13.839</v>
      </c>
      <c r="G45" s="57">
        <v>0.792</v>
      </c>
    </row>
    <row r="46" spans="1:7" ht="12.75">
      <c r="A46" s="5" t="s">
        <v>69</v>
      </c>
      <c r="B46" s="6">
        <v>0.666</v>
      </c>
      <c r="C46" s="6">
        <v>250.206</v>
      </c>
      <c r="D46" s="57">
        <v>6.672</v>
      </c>
      <c r="E46" s="6">
        <v>9775.626</v>
      </c>
      <c r="F46" s="61">
        <v>10026.143</v>
      </c>
      <c r="G46" s="57">
        <v>12216.74</v>
      </c>
    </row>
    <row r="47" spans="1:7" ht="12.75">
      <c r="A47" s="5" t="s">
        <v>70</v>
      </c>
      <c r="B47" s="6" t="s">
        <v>34</v>
      </c>
      <c r="C47" s="6">
        <v>2.748</v>
      </c>
      <c r="D47" s="61" t="s">
        <v>34</v>
      </c>
      <c r="E47" s="6">
        <v>2149.041</v>
      </c>
      <c r="F47" s="61">
        <v>3082.678</v>
      </c>
      <c r="G47" s="57">
        <v>5578.463</v>
      </c>
    </row>
    <row r="48" spans="1:7" ht="12.75">
      <c r="A48" s="5" t="s">
        <v>71</v>
      </c>
      <c r="B48" s="6">
        <v>5.496</v>
      </c>
      <c r="C48" s="6">
        <v>44.042</v>
      </c>
      <c r="D48" s="61" t="s">
        <v>34</v>
      </c>
      <c r="E48" s="6">
        <v>2081.568</v>
      </c>
      <c r="F48" s="61">
        <v>2448.025</v>
      </c>
      <c r="G48" s="57">
        <v>2744.403</v>
      </c>
    </row>
    <row r="49" spans="1:7" ht="12.75">
      <c r="A49" s="5" t="s">
        <v>72</v>
      </c>
      <c r="B49" s="6" t="s">
        <v>34</v>
      </c>
      <c r="C49" s="6" t="s">
        <v>34</v>
      </c>
      <c r="D49" s="61" t="s">
        <v>34</v>
      </c>
      <c r="E49" s="6">
        <v>1163.864</v>
      </c>
      <c r="F49" s="61">
        <v>994.038</v>
      </c>
      <c r="G49" s="57">
        <v>1636.663</v>
      </c>
    </row>
    <row r="50" spans="1:7" ht="13.5" thickBot="1">
      <c r="A50" s="8" t="s">
        <v>73</v>
      </c>
      <c r="B50" s="9" t="s">
        <v>34</v>
      </c>
      <c r="C50" s="64" t="s">
        <v>34</v>
      </c>
      <c r="D50" s="142">
        <v>15.065</v>
      </c>
      <c r="E50" s="9">
        <v>2424.758</v>
      </c>
      <c r="F50" s="64">
        <v>2391.644</v>
      </c>
      <c r="G50" s="141">
        <v>2588.802</v>
      </c>
    </row>
    <row r="51" ht="12.75">
      <c r="A51" s="57" t="s">
        <v>74</v>
      </c>
    </row>
    <row r="52" ht="12.75">
      <c r="A52" s="57" t="s">
        <v>51</v>
      </c>
    </row>
    <row r="53" ht="12.75">
      <c r="A53" s="57" t="s">
        <v>51</v>
      </c>
    </row>
    <row r="54" ht="12.75">
      <c r="A54" s="57" t="s">
        <v>51</v>
      </c>
    </row>
    <row r="55" ht="12.75">
      <c r="A55" s="57" t="s">
        <v>51</v>
      </c>
    </row>
    <row r="56" ht="12.75">
      <c r="A56" s="57" t="s">
        <v>51</v>
      </c>
    </row>
    <row r="57" ht="12.75">
      <c r="A57" s="57" t="s">
        <v>51</v>
      </c>
    </row>
    <row r="58" ht="12.75">
      <c r="A58" s="57" t="s">
        <v>51</v>
      </c>
    </row>
    <row r="59" ht="12.75">
      <c r="A59" s="57" t="s">
        <v>51</v>
      </c>
    </row>
    <row r="60" ht="12.75">
      <c r="A60" s="57" t="s">
        <v>51</v>
      </c>
    </row>
    <row r="61" ht="12.75">
      <c r="A61" s="57" t="s">
        <v>51</v>
      </c>
    </row>
    <row r="62" ht="12.75">
      <c r="A62" s="57" t="s">
        <v>51</v>
      </c>
    </row>
    <row r="63" ht="12.75">
      <c r="A63" s="57" t="s">
        <v>51</v>
      </c>
    </row>
    <row r="64" ht="12.75">
      <c r="A64" s="57" t="s">
        <v>51</v>
      </c>
    </row>
    <row r="65" ht="12.75">
      <c r="A65" s="57" t="s">
        <v>51</v>
      </c>
    </row>
    <row r="66" ht="12.75">
      <c r="A66" s="57" t="s">
        <v>51</v>
      </c>
    </row>
    <row r="67" ht="12.75">
      <c r="A67" s="57" t="s">
        <v>51</v>
      </c>
    </row>
    <row r="68" ht="12.75">
      <c r="A68" s="57" t="s">
        <v>51</v>
      </c>
    </row>
    <row r="69" ht="12.75">
      <c r="A69" s="57" t="s">
        <v>51</v>
      </c>
    </row>
    <row r="70" ht="12.75">
      <c r="A70" s="57" t="s">
        <v>51</v>
      </c>
    </row>
    <row r="71" ht="12.75">
      <c r="A71" s="57" t="s">
        <v>51</v>
      </c>
    </row>
    <row r="72" ht="12.75">
      <c r="A72" s="57" t="s">
        <v>51</v>
      </c>
    </row>
    <row r="73" ht="12.75">
      <c r="A73" s="57" t="s">
        <v>51</v>
      </c>
    </row>
    <row r="74" ht="12.75">
      <c r="A74" s="57" t="s">
        <v>51</v>
      </c>
    </row>
    <row r="75" ht="12.75">
      <c r="A75" s="57" t="s">
        <v>51</v>
      </c>
    </row>
    <row r="76" ht="12.75">
      <c r="A76" s="57" t="s">
        <v>51</v>
      </c>
    </row>
    <row r="77" ht="12.75">
      <c r="A77" s="57" t="s">
        <v>51</v>
      </c>
    </row>
    <row r="78" ht="12.75">
      <c r="A78" s="57" t="s">
        <v>51</v>
      </c>
    </row>
    <row r="79" ht="12.75">
      <c r="A79" s="57" t="s">
        <v>51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11"/>
  <dimension ref="A1:I15"/>
  <sheetViews>
    <sheetView showGridLines="0" zoomScale="75" zoomScaleNormal="75" workbookViewId="0" topLeftCell="A1">
      <selection activeCell="B35" sqref="B35"/>
    </sheetView>
  </sheetViews>
  <sheetFormatPr defaultColWidth="11.421875" defaultRowHeight="12.75"/>
  <cols>
    <col min="1" max="1" width="26.7109375" style="43" customWidth="1"/>
    <col min="2" max="8" width="12.7109375" style="43" customWidth="1"/>
    <col min="9" max="9" width="11.7109375" style="43" customWidth="1"/>
    <col min="10" max="11" width="11.421875" style="43" customWidth="1"/>
    <col min="12" max="12" width="27.00390625" style="43" customWidth="1"/>
    <col min="13" max="18" width="15.28125" style="43" customWidth="1"/>
    <col min="19" max="21" width="11.421875" style="43" customWidth="1"/>
    <col min="22" max="23" width="11.00390625" style="43" customWidth="1"/>
    <col min="24" max="24" width="11.421875" style="43" customWidth="1"/>
    <col min="25" max="25" width="11.00390625" style="43" customWidth="1"/>
    <col min="26" max="16384" width="11.421875" style="43" customWidth="1"/>
  </cols>
  <sheetData>
    <row r="1" spans="1:9" s="44" customFormat="1" ht="18">
      <c r="A1" s="198" t="s">
        <v>0</v>
      </c>
      <c r="B1" s="198"/>
      <c r="C1" s="198"/>
      <c r="D1" s="198"/>
      <c r="E1" s="198"/>
      <c r="F1" s="198"/>
      <c r="G1" s="198"/>
      <c r="H1" s="168"/>
      <c r="I1" s="168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5">
      <c r="A3" s="155" t="s">
        <v>246</v>
      </c>
      <c r="B3" s="155"/>
      <c r="C3" s="155"/>
      <c r="D3" s="155"/>
      <c r="E3" s="155"/>
      <c r="F3" s="155"/>
      <c r="G3" s="155"/>
      <c r="H3" s="45"/>
      <c r="I3" s="45"/>
    </row>
    <row r="4" spans="1:9" ht="13.5" thickBot="1">
      <c r="A4" s="291"/>
      <c r="B4" s="291"/>
      <c r="C4" s="291"/>
      <c r="D4" s="291"/>
      <c r="E4" s="291"/>
      <c r="F4" s="291"/>
      <c r="G4" s="291"/>
      <c r="H4" s="45"/>
      <c r="I4" s="45"/>
    </row>
    <row r="5" spans="1:9" ht="12.75">
      <c r="A5" s="52"/>
      <c r="B5" s="201" t="s">
        <v>6</v>
      </c>
      <c r="C5" s="202"/>
      <c r="D5" s="203"/>
      <c r="E5" s="205" t="s">
        <v>8</v>
      </c>
      <c r="F5" s="292" t="s">
        <v>151</v>
      </c>
      <c r="G5" s="293"/>
      <c r="H5" s="45"/>
      <c r="I5" s="45"/>
    </row>
    <row r="6" spans="1:9" ht="12.75">
      <c r="A6" s="49" t="s">
        <v>149</v>
      </c>
      <c r="B6" s="163" t="s">
        <v>113</v>
      </c>
      <c r="C6" s="192"/>
      <c r="D6" s="50" t="s">
        <v>152</v>
      </c>
      <c r="E6" s="50" t="s">
        <v>153</v>
      </c>
      <c r="F6" s="195" t="s">
        <v>27</v>
      </c>
      <c r="G6" s="196"/>
      <c r="H6" s="45"/>
      <c r="I6" s="45"/>
    </row>
    <row r="7" spans="1:9" ht="12.75">
      <c r="A7" s="45"/>
      <c r="B7" s="195" t="s">
        <v>114</v>
      </c>
      <c r="C7" s="294"/>
      <c r="D7" s="50" t="s">
        <v>108</v>
      </c>
      <c r="E7" s="50"/>
      <c r="F7" s="50" t="s">
        <v>18</v>
      </c>
      <c r="G7" s="50" t="s">
        <v>18</v>
      </c>
      <c r="H7" s="45"/>
      <c r="I7" s="45"/>
    </row>
    <row r="8" spans="1:9" ht="13.5" thickBot="1">
      <c r="A8" s="283"/>
      <c r="B8" s="51" t="s">
        <v>110</v>
      </c>
      <c r="C8" s="51" t="s">
        <v>111</v>
      </c>
      <c r="D8" s="51" t="s">
        <v>115</v>
      </c>
      <c r="E8" s="51" t="s">
        <v>27</v>
      </c>
      <c r="F8" s="51" t="s">
        <v>19</v>
      </c>
      <c r="G8" s="51" t="s">
        <v>20</v>
      </c>
      <c r="H8" s="45"/>
      <c r="I8" s="45"/>
    </row>
    <row r="9" spans="1:9" ht="12.75">
      <c r="A9" s="52" t="s">
        <v>2</v>
      </c>
      <c r="B9" s="295">
        <f>'[10]ANU Oliv aceit mesa'!H57</f>
        <v>1711.34581985214</v>
      </c>
      <c r="C9" s="295">
        <f>'[10]ANU Oliv aceit mesa'!I57</f>
        <v>4023.1891664696454</v>
      </c>
      <c r="D9" s="295">
        <f>'[10]ANU Oliv aceit mesa'!J57</f>
        <v>10.593408276997913</v>
      </c>
      <c r="E9" s="295">
        <f>'[10]ANU Oliv aceit mesa'!K57</f>
        <v>357890</v>
      </c>
      <c r="F9" s="296">
        <v>356739</v>
      </c>
      <c r="G9" s="209">
        <v>1151</v>
      </c>
      <c r="H9" s="45"/>
      <c r="I9" s="45"/>
    </row>
    <row r="10" spans="1:9" ht="12.75">
      <c r="A10" s="45" t="s">
        <v>3</v>
      </c>
      <c r="B10" s="219">
        <f>'[10]ANU Oliva aceit almaz'!H68</f>
        <v>1620.2019502686326</v>
      </c>
      <c r="C10" s="219">
        <f>'[10]ANU Oliva aceit almaz'!I68</f>
        <v>3701.3379320453605</v>
      </c>
      <c r="D10" s="219">
        <f>'[10]ANU Oliva aceit almaz'!J68</f>
        <v>4.946041546080134</v>
      </c>
      <c r="E10" s="219">
        <f>'[10]ANU Oliva aceit almaz'!K68</f>
        <v>4057021</v>
      </c>
      <c r="F10" s="239">
        <v>51139</v>
      </c>
      <c r="G10" s="211">
        <v>4005882</v>
      </c>
      <c r="H10" s="45"/>
      <c r="I10" s="45"/>
    </row>
    <row r="11" spans="1:9" ht="12.75">
      <c r="A11" s="45"/>
      <c r="B11" s="219"/>
      <c r="C11" s="219"/>
      <c r="D11" s="219"/>
      <c r="E11" s="211"/>
      <c r="F11" s="211"/>
      <c r="G11" s="211"/>
      <c r="H11" s="45"/>
      <c r="I11" s="45"/>
    </row>
    <row r="12" spans="1:9" ht="13.5" thickBot="1">
      <c r="A12" s="212" t="s">
        <v>150</v>
      </c>
      <c r="B12" s="297">
        <f>((B9*'[10]ANU Res nac sup'!E8)+('[10]ANU Res nac sup'!E9*'[10]ANU Res nac ren pro'!B10))/'[10]ANU Res nac sup'!E11</f>
        <v>1625.6838398473853</v>
      </c>
      <c r="C12" s="297">
        <f>((C9*'[10]ANU Res nac sup'!F8)+('[10]ANU Res nac sup'!F9*'[10]ANU Res nac ren pro'!C10))/'[10]ANU Res nac sup'!F11</f>
        <v>3739.892262959315</v>
      </c>
      <c r="D12" s="297">
        <v>6</v>
      </c>
      <c r="E12" s="297">
        <f>SUM(E9:E11)</f>
        <v>4414911</v>
      </c>
      <c r="F12" s="297">
        <f>SUM(F9:F11)</f>
        <v>407878</v>
      </c>
      <c r="G12" s="297">
        <f>SUM(G9:G11)</f>
        <v>4007033</v>
      </c>
      <c r="H12" s="45"/>
      <c r="I12" s="45"/>
    </row>
    <row r="13" spans="1:9" ht="12.75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45"/>
      <c r="B14" s="45"/>
      <c r="C14" s="45"/>
      <c r="D14" s="45"/>
      <c r="E14" s="45"/>
      <c r="F14" s="45"/>
      <c r="G14" s="45"/>
      <c r="H14" s="45"/>
      <c r="I14" s="45"/>
    </row>
    <row r="15" spans="1:9" ht="12.75">
      <c r="A15" s="45"/>
      <c r="B15" s="45"/>
      <c r="C15" s="45"/>
      <c r="D15" s="45"/>
      <c r="E15" s="45"/>
      <c r="F15" s="45"/>
      <c r="G15" s="45"/>
      <c r="H15" s="45"/>
      <c r="I15" s="45"/>
    </row>
  </sheetData>
  <mergeCells count="8">
    <mergeCell ref="B6:C6"/>
    <mergeCell ref="F6:G6"/>
    <mergeCell ref="B7:C7"/>
    <mergeCell ref="A1:G1"/>
    <mergeCell ref="A3:G3"/>
    <mergeCell ref="A4:G4"/>
    <mergeCell ref="B5:D5"/>
    <mergeCell ref="F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11"/>
  <dimension ref="A1:I12"/>
  <sheetViews>
    <sheetView showGridLines="0" zoomScale="75" zoomScaleNormal="75" workbookViewId="0" topLeftCell="A1">
      <selection activeCell="B35" sqref="B35"/>
    </sheetView>
  </sheetViews>
  <sheetFormatPr defaultColWidth="11.421875" defaultRowHeight="12.75"/>
  <cols>
    <col min="1" max="1" width="26.7109375" style="43" customWidth="1"/>
    <col min="2" max="8" width="12.7109375" style="43" customWidth="1"/>
    <col min="9" max="9" width="11.7109375" style="43" customWidth="1"/>
    <col min="10" max="11" width="11.421875" style="43" customWidth="1"/>
    <col min="12" max="12" width="27.00390625" style="43" customWidth="1"/>
    <col min="13" max="18" width="15.28125" style="43" customWidth="1"/>
    <col min="19" max="21" width="11.421875" style="43" customWidth="1"/>
    <col min="22" max="23" width="11.00390625" style="43" customWidth="1"/>
    <col min="24" max="24" width="11.421875" style="43" customWidth="1"/>
    <col min="25" max="25" width="11.00390625" style="43" customWidth="1"/>
    <col min="26" max="16384" width="11.421875" style="43" customWidth="1"/>
  </cols>
  <sheetData>
    <row r="1" spans="1:9" s="44" customFormat="1" ht="18">
      <c r="A1" s="198" t="s">
        <v>0</v>
      </c>
      <c r="B1" s="198"/>
      <c r="C1" s="198"/>
      <c r="D1" s="198"/>
      <c r="E1" s="198"/>
      <c r="F1" s="198"/>
      <c r="G1" s="198"/>
      <c r="H1" s="168"/>
      <c r="I1" s="168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5">
      <c r="A3" s="155" t="s">
        <v>247</v>
      </c>
      <c r="B3" s="155"/>
      <c r="C3" s="155"/>
      <c r="D3" s="155"/>
      <c r="E3" s="155"/>
      <c r="F3" s="155"/>
      <c r="G3" s="155"/>
      <c r="H3" s="45"/>
      <c r="I3" s="45"/>
    </row>
    <row r="4" spans="1:9" ht="13.5" thickBot="1">
      <c r="A4" s="45"/>
      <c r="B4" s="45"/>
      <c r="C4" s="45"/>
      <c r="D4" s="45"/>
      <c r="E4" s="45"/>
      <c r="F4" s="45"/>
      <c r="G4" s="45"/>
      <c r="H4" s="45"/>
      <c r="I4" s="45"/>
    </row>
    <row r="5" spans="1:9" ht="13.5" thickBot="1">
      <c r="A5" s="216" t="s">
        <v>154</v>
      </c>
      <c r="B5" s="216"/>
      <c r="C5" s="216"/>
      <c r="D5" s="216"/>
      <c r="E5" s="286" t="s">
        <v>155</v>
      </c>
      <c r="F5" s="287"/>
      <c r="G5" s="287"/>
      <c r="H5" s="45"/>
      <c r="I5" s="45"/>
    </row>
    <row r="6" spans="1:9" ht="12.75">
      <c r="A6" s="52" t="s">
        <v>156</v>
      </c>
      <c r="B6" s="52"/>
      <c r="C6" s="52"/>
      <c r="D6" s="52"/>
      <c r="E6" s="278"/>
      <c r="F6" s="288">
        <f>'[10]ANU Aceituna productos'!B$66</f>
        <v>407871</v>
      </c>
      <c r="G6" s="52"/>
      <c r="H6" s="45"/>
      <c r="I6" s="45"/>
    </row>
    <row r="7" spans="1:9" ht="12.75">
      <c r="A7" s="45" t="s">
        <v>157</v>
      </c>
      <c r="B7" s="45"/>
      <c r="C7" s="45"/>
      <c r="D7" s="45"/>
      <c r="E7" s="97"/>
      <c r="F7" s="289">
        <f>'[10]ANU Aceituna productos'!C$66</f>
        <v>879067</v>
      </c>
      <c r="G7" s="45"/>
      <c r="H7" s="45"/>
      <c r="I7" s="45"/>
    </row>
    <row r="8" spans="1:9" ht="12.75">
      <c r="A8" s="45" t="s">
        <v>158</v>
      </c>
      <c r="B8" s="45"/>
      <c r="C8" s="45"/>
      <c r="D8" s="45"/>
      <c r="E8" s="97"/>
      <c r="F8" s="289">
        <f>'[10]ANU Aceituna productos'!D$66</f>
        <v>67947</v>
      </c>
      <c r="G8" s="45"/>
      <c r="H8" s="45"/>
      <c r="I8" s="45"/>
    </row>
    <row r="9" spans="1:9" ht="12.75">
      <c r="A9" s="45" t="s">
        <v>159</v>
      </c>
      <c r="B9" s="45"/>
      <c r="C9" s="45"/>
      <c r="D9" s="45"/>
      <c r="E9" s="97"/>
      <c r="F9" s="289">
        <f>'[10]ANU Aceituna productos'!E$66</f>
        <v>2064861</v>
      </c>
      <c r="G9" s="45"/>
      <c r="H9" s="45"/>
      <c r="I9" s="45"/>
    </row>
    <row r="10" spans="1:9" ht="13.5" thickBot="1">
      <c r="A10" s="283" t="s">
        <v>160</v>
      </c>
      <c r="B10" s="283"/>
      <c r="C10" s="283"/>
      <c r="D10" s="283"/>
      <c r="E10" s="284"/>
      <c r="F10" s="290">
        <f>'[10]ANU Aceituna productos'!F$66</f>
        <v>14020</v>
      </c>
      <c r="G10" s="283"/>
      <c r="H10" s="45"/>
      <c r="I10" s="45"/>
    </row>
    <row r="11" spans="1:9" ht="12.75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12.75">
      <c r="A12" s="45"/>
      <c r="B12" s="45"/>
      <c r="C12" s="45"/>
      <c r="D12" s="45"/>
      <c r="E12" s="45"/>
      <c r="F12" s="45"/>
      <c r="G12" s="45"/>
      <c r="H12" s="45"/>
      <c r="I12" s="45"/>
    </row>
  </sheetData>
  <mergeCells count="3">
    <mergeCell ref="A1:G1"/>
    <mergeCell ref="A3:G3"/>
    <mergeCell ref="E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11"/>
  <dimension ref="A1:I13"/>
  <sheetViews>
    <sheetView showGridLines="0" zoomScale="75" zoomScaleNormal="75" workbookViewId="0" topLeftCell="A1">
      <selection activeCell="B35" sqref="B35"/>
    </sheetView>
  </sheetViews>
  <sheetFormatPr defaultColWidth="11.421875" defaultRowHeight="12.75"/>
  <cols>
    <col min="1" max="1" width="26.7109375" style="43" customWidth="1"/>
    <col min="2" max="8" width="12.7109375" style="43" customWidth="1"/>
    <col min="9" max="9" width="11.7109375" style="43" customWidth="1"/>
    <col min="10" max="11" width="11.421875" style="43" customWidth="1"/>
    <col min="12" max="12" width="27.00390625" style="43" customWidth="1"/>
    <col min="13" max="18" width="15.28125" style="43" customWidth="1"/>
    <col min="19" max="21" width="11.421875" style="43" customWidth="1"/>
    <col min="22" max="23" width="11.00390625" style="43" customWidth="1"/>
    <col min="24" max="24" width="11.421875" style="43" customWidth="1"/>
    <col min="25" max="25" width="11.00390625" style="43" customWidth="1"/>
    <col min="26" max="16384" width="11.421875" style="43" customWidth="1"/>
  </cols>
  <sheetData>
    <row r="1" spans="1:9" s="44" customFormat="1" ht="18">
      <c r="A1" s="198" t="s">
        <v>0</v>
      </c>
      <c r="B1" s="198"/>
      <c r="C1" s="198"/>
      <c r="D1" s="198"/>
      <c r="E1" s="198"/>
      <c r="F1" s="198"/>
      <c r="G1" s="198"/>
      <c r="H1" s="168"/>
      <c r="I1" s="168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5">
      <c r="A3" s="155" t="s">
        <v>255</v>
      </c>
      <c r="B3" s="155"/>
      <c r="C3" s="155"/>
      <c r="D3" s="155"/>
      <c r="E3" s="155"/>
      <c r="F3" s="155"/>
      <c r="G3" s="155"/>
      <c r="H3" s="45"/>
      <c r="I3" s="45"/>
    </row>
    <row r="4" spans="1:9" ht="13.5" thickBot="1">
      <c r="A4" s="275"/>
      <c r="B4" s="275"/>
      <c r="C4" s="275"/>
      <c r="D4" s="275"/>
      <c r="E4" s="275"/>
      <c r="F4" s="275"/>
      <c r="G4" s="275"/>
      <c r="H4" s="45"/>
      <c r="I4" s="45"/>
    </row>
    <row r="5" spans="1:9" ht="12.75">
      <c r="A5" s="276" t="s">
        <v>161</v>
      </c>
      <c r="B5" s="276"/>
      <c r="C5" s="276"/>
      <c r="D5" s="277"/>
      <c r="E5" s="278"/>
      <c r="F5" s="216" t="s">
        <v>155</v>
      </c>
      <c r="G5" s="52"/>
      <c r="H5" s="45"/>
      <c r="I5" s="45"/>
    </row>
    <row r="6" spans="1:9" ht="13.5" thickBot="1">
      <c r="A6" s="279"/>
      <c r="B6" s="279"/>
      <c r="C6" s="279"/>
      <c r="D6" s="280"/>
      <c r="E6" s="50"/>
      <c r="F6" s="49" t="s">
        <v>27</v>
      </c>
      <c r="G6" s="45"/>
      <c r="H6" s="45"/>
      <c r="I6" s="45"/>
    </row>
    <row r="7" spans="1:9" ht="12.75">
      <c r="A7" s="52" t="s">
        <v>162</v>
      </c>
      <c r="B7" s="52"/>
      <c r="C7" s="52"/>
      <c r="D7" s="52"/>
      <c r="E7" s="278"/>
      <c r="F7" s="281">
        <v>166706</v>
      </c>
      <c r="G7" s="52"/>
      <c r="H7" s="45"/>
      <c r="I7" s="45"/>
    </row>
    <row r="8" spans="1:9" ht="12.75">
      <c r="A8" s="45" t="s">
        <v>163</v>
      </c>
      <c r="B8" s="45"/>
      <c r="C8" s="45"/>
      <c r="D8" s="45"/>
      <c r="E8" s="97"/>
      <c r="F8" s="282">
        <f>'[10]ANU Ac oli vi clases'!C$63</f>
        <v>135283</v>
      </c>
      <c r="G8" s="45"/>
      <c r="H8" s="45"/>
      <c r="I8" s="45"/>
    </row>
    <row r="9" spans="1:9" ht="12.75">
      <c r="A9" s="45" t="s">
        <v>164</v>
      </c>
      <c r="B9" s="45"/>
      <c r="C9" s="45"/>
      <c r="D9" s="45"/>
      <c r="E9" s="97"/>
      <c r="F9" s="282">
        <f>'[10]ANU Ac oli vi clases'!D$63</f>
        <v>304236</v>
      </c>
      <c r="G9" s="45"/>
      <c r="H9" s="45"/>
      <c r="I9" s="45"/>
    </row>
    <row r="10" spans="1:9" ht="12.75">
      <c r="A10" s="45" t="s">
        <v>165</v>
      </c>
      <c r="B10" s="45"/>
      <c r="C10" s="45"/>
      <c r="D10" s="45"/>
      <c r="E10" s="97"/>
      <c r="F10" s="282">
        <f>'[10]ANU Ac oli vi clases'!E$63</f>
        <v>61313</v>
      </c>
      <c r="G10" s="45"/>
      <c r="H10" s="45"/>
      <c r="I10" s="45"/>
    </row>
    <row r="11" spans="1:9" ht="12.75">
      <c r="A11" s="45" t="s">
        <v>166</v>
      </c>
      <c r="B11" s="45"/>
      <c r="C11" s="45"/>
      <c r="D11" s="45"/>
      <c r="E11" s="97"/>
      <c r="F11" s="282">
        <f>'[10]ANU Ac oli vi clases'!F$63</f>
        <v>211529</v>
      </c>
      <c r="G11" s="45"/>
      <c r="H11" s="45"/>
      <c r="I11" s="45"/>
    </row>
    <row r="12" spans="1:9" ht="12.75">
      <c r="A12" s="45"/>
      <c r="B12" s="45"/>
      <c r="C12" s="45"/>
      <c r="D12" s="45"/>
      <c r="E12" s="97"/>
      <c r="F12" s="282"/>
      <c r="G12" s="45"/>
      <c r="H12" s="45"/>
      <c r="I12" s="45"/>
    </row>
    <row r="13" spans="1:9" ht="13.5" thickBot="1">
      <c r="A13" s="283" t="s">
        <v>167</v>
      </c>
      <c r="B13" s="283"/>
      <c r="C13" s="283"/>
      <c r="D13" s="283"/>
      <c r="E13" s="284"/>
      <c r="F13" s="285">
        <f>SUM(F7:F12)</f>
        <v>879067</v>
      </c>
      <c r="G13" s="283"/>
      <c r="H13" s="45"/>
      <c r="I13" s="45"/>
    </row>
  </sheetData>
  <mergeCells count="4">
    <mergeCell ref="A5:D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1"/>
  <dimension ref="A1:I30"/>
  <sheetViews>
    <sheetView showGridLines="0" zoomScale="75" zoomScaleNormal="75" workbookViewId="0" topLeftCell="A1">
      <selection activeCell="B35" sqref="B35"/>
    </sheetView>
  </sheetViews>
  <sheetFormatPr defaultColWidth="11.421875" defaultRowHeight="12.75"/>
  <cols>
    <col min="1" max="1" width="11.421875" style="43" customWidth="1"/>
    <col min="2" max="2" width="13.421875" style="43" customWidth="1"/>
    <col min="3" max="3" width="19.00390625" style="43" customWidth="1"/>
    <col min="4" max="4" width="22.57421875" style="43" customWidth="1"/>
    <col min="5" max="9" width="13.421875" style="43" customWidth="1"/>
    <col min="10" max="11" width="11.421875" style="43" customWidth="1"/>
    <col min="12" max="12" width="28.7109375" style="43" customWidth="1"/>
    <col min="13" max="15" width="28.8515625" style="43" customWidth="1"/>
    <col min="16" max="17" width="11.421875" style="43" customWidth="1"/>
    <col min="18" max="18" width="26.28125" style="43" customWidth="1"/>
    <col min="19" max="22" width="22.421875" style="43" customWidth="1"/>
    <col min="23" max="16384" width="11.421875" style="43" customWidth="1"/>
  </cols>
  <sheetData>
    <row r="1" spans="1:9" s="44" customFormat="1" ht="18">
      <c r="A1" s="176" t="s">
        <v>0</v>
      </c>
      <c r="B1" s="176"/>
      <c r="C1" s="176"/>
      <c r="D1" s="176"/>
      <c r="E1" s="176"/>
      <c r="F1" s="176"/>
      <c r="G1" s="176"/>
      <c r="H1" s="176"/>
      <c r="I1" s="176"/>
    </row>
    <row r="3" spans="1:9" ht="15">
      <c r="A3" s="154" t="s">
        <v>1</v>
      </c>
      <c r="B3" s="154"/>
      <c r="C3" s="154"/>
      <c r="D3" s="154"/>
      <c r="E3" s="154"/>
      <c r="F3" s="154"/>
      <c r="G3" s="154"/>
      <c r="H3" s="154"/>
      <c r="I3" s="154"/>
    </row>
    <row r="4" spans="1:9" ht="15">
      <c r="A4" s="70"/>
      <c r="B4" s="71"/>
      <c r="C4" s="71"/>
      <c r="D4" s="71"/>
      <c r="E4" s="71"/>
      <c r="F4" s="71"/>
      <c r="G4" s="71"/>
      <c r="H4" s="71"/>
      <c r="I4" s="135"/>
    </row>
    <row r="5" spans="1:9" ht="12.75">
      <c r="A5" s="45"/>
      <c r="B5" s="174" t="s">
        <v>2</v>
      </c>
      <c r="C5" s="177"/>
      <c r="D5" s="177"/>
      <c r="E5" s="175"/>
      <c r="F5" s="174" t="s">
        <v>3</v>
      </c>
      <c r="G5" s="177"/>
      <c r="H5" s="177"/>
      <c r="I5" s="177"/>
    </row>
    <row r="6" spans="1:9" ht="12.75">
      <c r="A6" s="86" t="s">
        <v>4</v>
      </c>
      <c r="B6" s="174" t="s">
        <v>5</v>
      </c>
      <c r="C6" s="175"/>
      <c r="D6" s="48" t="s">
        <v>6</v>
      </c>
      <c r="E6" s="136"/>
      <c r="F6" s="174" t="s">
        <v>5</v>
      </c>
      <c r="G6" s="175"/>
      <c r="H6" s="48" t="s">
        <v>6</v>
      </c>
      <c r="I6" s="136"/>
    </row>
    <row r="7" spans="1:9" ht="12.75">
      <c r="A7" s="45"/>
      <c r="B7" s="98"/>
      <c r="C7" s="48"/>
      <c r="D7" s="50" t="s">
        <v>7</v>
      </c>
      <c r="E7" s="50" t="s">
        <v>8</v>
      </c>
      <c r="F7" s="98"/>
      <c r="G7" s="48"/>
      <c r="H7" s="50" t="s">
        <v>7</v>
      </c>
      <c r="I7" s="50" t="s">
        <v>8</v>
      </c>
    </row>
    <row r="8" spans="1:9" ht="12.75">
      <c r="A8" s="45"/>
      <c r="B8" s="50" t="s">
        <v>9</v>
      </c>
      <c r="C8" s="50" t="s">
        <v>10</v>
      </c>
      <c r="D8" s="50" t="s">
        <v>11</v>
      </c>
      <c r="E8" s="50" t="s">
        <v>12</v>
      </c>
      <c r="F8" s="50" t="s">
        <v>9</v>
      </c>
      <c r="G8" s="50" t="s">
        <v>10</v>
      </c>
      <c r="H8" s="50" t="s">
        <v>11</v>
      </c>
      <c r="I8" s="50" t="s">
        <v>12</v>
      </c>
    </row>
    <row r="9" spans="1:9" ht="13.5" thickBot="1">
      <c r="A9" s="45"/>
      <c r="B9" s="97"/>
      <c r="C9" s="50"/>
      <c r="D9" s="50" t="s">
        <v>13</v>
      </c>
      <c r="E9" s="50" t="s">
        <v>14</v>
      </c>
      <c r="F9" s="97"/>
      <c r="G9" s="50"/>
      <c r="H9" s="50" t="s">
        <v>13</v>
      </c>
      <c r="I9" s="50" t="s">
        <v>14</v>
      </c>
    </row>
    <row r="10" spans="1:9" ht="12.75">
      <c r="A10" s="73">
        <v>1985</v>
      </c>
      <c r="B10" s="137">
        <v>157.6</v>
      </c>
      <c r="C10" s="137">
        <v>153.7</v>
      </c>
      <c r="D10" s="137">
        <v>7.3</v>
      </c>
      <c r="E10" s="137">
        <v>114.5</v>
      </c>
      <c r="F10" s="137">
        <v>1929.1</v>
      </c>
      <c r="G10" s="137">
        <v>1897.3</v>
      </c>
      <c r="H10" s="137">
        <v>9.8</v>
      </c>
      <c r="I10" s="137">
        <v>1874.9</v>
      </c>
    </row>
    <row r="11" spans="1:9" ht="12.75">
      <c r="A11" s="76">
        <v>1986</v>
      </c>
      <c r="B11" s="79">
        <v>163.9</v>
      </c>
      <c r="C11" s="79">
        <v>160.1</v>
      </c>
      <c r="D11" s="79">
        <v>14.6</v>
      </c>
      <c r="E11" s="79">
        <v>237.8</v>
      </c>
      <c r="F11" s="79">
        <v>1935.1</v>
      </c>
      <c r="G11" s="79">
        <v>1903.1</v>
      </c>
      <c r="H11" s="79">
        <v>12.1</v>
      </c>
      <c r="I11" s="79">
        <v>2319</v>
      </c>
    </row>
    <row r="12" spans="1:9" ht="12.75">
      <c r="A12" s="76">
        <v>1987</v>
      </c>
      <c r="B12" s="79">
        <v>177.7</v>
      </c>
      <c r="C12" s="79">
        <v>174.1</v>
      </c>
      <c r="D12" s="79">
        <v>12.4</v>
      </c>
      <c r="E12" s="79">
        <v>215.9</v>
      </c>
      <c r="F12" s="79">
        <v>1915.3</v>
      </c>
      <c r="G12" s="79">
        <v>1882.8</v>
      </c>
      <c r="H12" s="79">
        <v>19.4</v>
      </c>
      <c r="I12" s="79">
        <v>3663.1</v>
      </c>
    </row>
    <row r="13" spans="1:9" ht="12.75">
      <c r="A13" s="76">
        <v>1988</v>
      </c>
      <c r="B13" s="79">
        <v>187.2</v>
      </c>
      <c r="C13" s="79">
        <v>173.1</v>
      </c>
      <c r="D13" s="79">
        <v>9.7</v>
      </c>
      <c r="E13" s="79">
        <v>169.3</v>
      </c>
      <c r="F13" s="79">
        <v>1899.7</v>
      </c>
      <c r="G13" s="79">
        <v>1861.8</v>
      </c>
      <c r="H13" s="79">
        <v>10.9</v>
      </c>
      <c r="I13" s="79">
        <v>2054.4</v>
      </c>
    </row>
    <row r="14" spans="1:9" ht="12.75">
      <c r="A14" s="76">
        <v>1989</v>
      </c>
      <c r="B14" s="79">
        <v>190.7</v>
      </c>
      <c r="C14" s="79">
        <v>181.7</v>
      </c>
      <c r="D14" s="79">
        <v>15.7</v>
      </c>
      <c r="E14" s="79">
        <v>284.4</v>
      </c>
      <c r="F14" s="79">
        <v>1908.5</v>
      </c>
      <c r="G14" s="79">
        <v>1871.8</v>
      </c>
      <c r="H14" s="79">
        <v>14.2</v>
      </c>
      <c r="I14" s="79">
        <v>2661.3</v>
      </c>
    </row>
    <row r="15" spans="1:9" ht="12.75">
      <c r="A15" s="76">
        <v>1990</v>
      </c>
      <c r="B15" s="79">
        <v>193.8</v>
      </c>
      <c r="C15" s="79">
        <v>186.051</v>
      </c>
      <c r="D15" s="79">
        <v>11.60971991550704</v>
      </c>
      <c r="E15" s="79">
        <v>216</v>
      </c>
      <c r="F15" s="79">
        <v>1927.4</v>
      </c>
      <c r="G15" s="79">
        <v>1877.466</v>
      </c>
      <c r="H15" s="79">
        <v>16.794977911717176</v>
      </c>
      <c r="I15" s="79">
        <v>3153.2</v>
      </c>
    </row>
    <row r="16" spans="1:9" ht="12.75">
      <c r="A16" s="76">
        <v>1991</v>
      </c>
      <c r="B16" s="79">
        <v>182.6</v>
      </c>
      <c r="C16" s="79">
        <v>178.2</v>
      </c>
      <c r="D16" s="79">
        <v>14.455667789001126</v>
      </c>
      <c r="E16" s="79">
        <v>257.6</v>
      </c>
      <c r="F16" s="79">
        <v>1944.5</v>
      </c>
      <c r="G16" s="79">
        <v>1896</v>
      </c>
      <c r="H16" s="79">
        <v>14.374472573839663</v>
      </c>
      <c r="I16" s="79">
        <v>2725.4</v>
      </c>
    </row>
    <row r="17" spans="1:9" ht="12.75">
      <c r="A17" s="76">
        <v>1992</v>
      </c>
      <c r="B17" s="79">
        <v>190.4</v>
      </c>
      <c r="C17" s="79">
        <v>187.6</v>
      </c>
      <c r="D17" s="79">
        <v>12.4</v>
      </c>
      <c r="E17" s="79">
        <v>232.1</v>
      </c>
      <c r="F17" s="79">
        <v>1950.6</v>
      </c>
      <c r="G17" s="79">
        <v>1864.3</v>
      </c>
      <c r="H17" s="79">
        <v>15.8</v>
      </c>
      <c r="I17" s="79">
        <v>2945.8</v>
      </c>
    </row>
    <row r="18" spans="1:9" ht="12.75">
      <c r="A18" s="76">
        <v>1993</v>
      </c>
      <c r="B18" s="79">
        <v>138.7</v>
      </c>
      <c r="C18" s="79">
        <v>138.1</v>
      </c>
      <c r="D18" s="79">
        <v>14.6</v>
      </c>
      <c r="E18" s="79">
        <v>204.2</v>
      </c>
      <c r="F18" s="79">
        <v>2008.3</v>
      </c>
      <c r="G18" s="79">
        <v>1953.8</v>
      </c>
      <c r="H18" s="79">
        <v>13.3</v>
      </c>
      <c r="I18" s="79">
        <v>2605.7</v>
      </c>
    </row>
    <row r="19" spans="1:9" ht="12.75">
      <c r="A19" s="80">
        <v>1994</v>
      </c>
      <c r="B19" s="83">
        <v>130</v>
      </c>
      <c r="C19" s="83">
        <v>128.2</v>
      </c>
      <c r="D19" s="83">
        <v>14.9</v>
      </c>
      <c r="E19" s="83">
        <v>190.8</v>
      </c>
      <c r="F19" s="83">
        <v>2047.3</v>
      </c>
      <c r="G19" s="83">
        <v>1966.2</v>
      </c>
      <c r="H19" s="83">
        <v>13.3</v>
      </c>
      <c r="I19" s="79">
        <v>2608</v>
      </c>
    </row>
    <row r="20" spans="1:9" ht="12.75">
      <c r="A20" s="80">
        <v>1995</v>
      </c>
      <c r="B20" s="83">
        <v>127.6</v>
      </c>
      <c r="C20" s="83">
        <v>125.5</v>
      </c>
      <c r="D20" s="83">
        <v>14.143426294820717</v>
      </c>
      <c r="E20" s="83">
        <v>177.5</v>
      </c>
      <c r="F20" s="83">
        <v>2096.1</v>
      </c>
      <c r="G20" s="83">
        <v>1993.9</v>
      </c>
      <c r="H20" s="83">
        <v>7.606700436330809</v>
      </c>
      <c r="I20" s="79">
        <v>1516.7</v>
      </c>
    </row>
    <row r="21" spans="1:9" ht="12.75">
      <c r="A21" s="80">
        <v>1996</v>
      </c>
      <c r="B21" s="83">
        <v>133.3</v>
      </c>
      <c r="C21" s="81">
        <v>130.4</v>
      </c>
      <c r="D21" s="83">
        <v>14.493865030674847</v>
      </c>
      <c r="E21" s="83">
        <v>189</v>
      </c>
      <c r="F21" s="81">
        <v>2122.3</v>
      </c>
      <c r="G21" s="83">
        <v>1995.2</v>
      </c>
      <c r="H21" s="83">
        <v>21.693564554931836</v>
      </c>
      <c r="I21" s="79">
        <v>4328.3</v>
      </c>
    </row>
    <row r="22" spans="1:9" ht="12.75">
      <c r="A22" s="80">
        <v>1997</v>
      </c>
      <c r="B22" s="83">
        <v>124.1</v>
      </c>
      <c r="C22" s="83">
        <v>122.7</v>
      </c>
      <c r="D22" s="83">
        <v>23.4</v>
      </c>
      <c r="E22" s="83">
        <v>286.8</v>
      </c>
      <c r="F22" s="83">
        <v>2156</v>
      </c>
      <c r="G22" s="83">
        <v>2034.844</v>
      </c>
      <c r="H22" s="83">
        <v>27.5</v>
      </c>
      <c r="I22" s="79">
        <v>5592.8</v>
      </c>
    </row>
    <row r="23" spans="1:9" ht="12.75">
      <c r="A23" s="80">
        <v>1998</v>
      </c>
      <c r="B23" s="83">
        <v>124.5</v>
      </c>
      <c r="C23" s="83">
        <v>119.5</v>
      </c>
      <c r="D23" s="83">
        <v>21.6</v>
      </c>
      <c r="E23" s="83">
        <v>258.5</v>
      </c>
      <c r="F23" s="83">
        <v>2221.9</v>
      </c>
      <c r="G23" s="83">
        <v>2074.6</v>
      </c>
      <c r="H23" s="83">
        <v>19.3</v>
      </c>
      <c r="I23" s="79">
        <v>4020.7</v>
      </c>
    </row>
    <row r="24" spans="1:9" ht="12.75">
      <c r="A24" s="80">
        <v>1999</v>
      </c>
      <c r="B24" s="83">
        <v>169.7</v>
      </c>
      <c r="C24" s="83">
        <v>162.1</v>
      </c>
      <c r="D24" s="83">
        <v>23.9</v>
      </c>
      <c r="E24" s="83">
        <v>387.8</v>
      </c>
      <c r="F24" s="83">
        <v>2194.9</v>
      </c>
      <c r="G24" s="83">
        <v>2039.6</v>
      </c>
      <c r="H24" s="83">
        <v>15</v>
      </c>
      <c r="I24" s="79">
        <v>3072.3</v>
      </c>
    </row>
    <row r="25" spans="1:9" ht="12.75">
      <c r="A25" s="80">
        <v>2000</v>
      </c>
      <c r="B25" s="83">
        <v>174.3</v>
      </c>
      <c r="C25" s="83">
        <v>164.7</v>
      </c>
      <c r="D25" s="83">
        <v>20.0787414472446</v>
      </c>
      <c r="E25" s="83">
        <v>331.2</v>
      </c>
      <c r="F25" s="83">
        <v>2231.6</v>
      </c>
      <c r="G25" s="83">
        <v>2088</v>
      </c>
      <c r="H25" s="83">
        <v>22.8465369731615</v>
      </c>
      <c r="I25" s="79">
        <v>4729.141</v>
      </c>
    </row>
    <row r="26" spans="1:9" ht="12.75">
      <c r="A26" s="80">
        <v>2001</v>
      </c>
      <c r="B26" s="83">
        <v>163.8</v>
      </c>
      <c r="C26" s="83">
        <v>156</v>
      </c>
      <c r="D26" s="83">
        <v>31.12</v>
      </c>
      <c r="E26" s="83">
        <v>485.9</v>
      </c>
      <c r="F26" s="83">
        <v>2265.5</v>
      </c>
      <c r="G26" s="83">
        <v>2135.4</v>
      </c>
      <c r="H26" s="83">
        <v>30.41</v>
      </c>
      <c r="I26" s="79">
        <v>6496.6</v>
      </c>
    </row>
    <row r="27" spans="1:9" ht="12.75">
      <c r="A27" s="80">
        <v>2002</v>
      </c>
      <c r="B27" s="83">
        <v>164.333</v>
      </c>
      <c r="C27" s="83">
        <v>157.369</v>
      </c>
      <c r="D27" s="274">
        <f>(1711*119302+4023*38067)/(119302+38067)/100</f>
        <v>22.702645565517987</v>
      </c>
      <c r="E27" s="83">
        <v>357.89</v>
      </c>
      <c r="F27" s="83">
        <v>2266.249</v>
      </c>
      <c r="G27" s="83">
        <v>2143.972</v>
      </c>
      <c r="H27" s="274">
        <f>(1620*1864256+3701*279716)/(1864256+279716)/100</f>
        <v>18.91500278921553</v>
      </c>
      <c r="I27" s="79">
        <v>405.7021</v>
      </c>
    </row>
    <row r="28" spans="1:9" ht="13.5" thickBot="1">
      <c r="A28" s="85" t="s">
        <v>248</v>
      </c>
      <c r="B28" s="1"/>
      <c r="C28" s="1"/>
      <c r="D28" s="1"/>
      <c r="E28" s="1">
        <v>496.2</v>
      </c>
      <c r="F28" s="1"/>
      <c r="G28" s="1"/>
      <c r="H28" s="1"/>
      <c r="I28" s="138">
        <v>3924.3</v>
      </c>
    </row>
    <row r="29" spans="1:9" ht="12.75">
      <c r="A29" s="76" t="s">
        <v>15</v>
      </c>
      <c r="B29" s="139"/>
      <c r="C29" s="139"/>
      <c r="D29" s="139"/>
      <c r="E29" s="139"/>
      <c r="F29" s="139"/>
      <c r="G29" s="139"/>
      <c r="H29" s="139"/>
      <c r="I29" s="139"/>
    </row>
    <row r="30" ht="12.75">
      <c r="E30" s="140"/>
    </row>
  </sheetData>
  <mergeCells count="6">
    <mergeCell ref="B6:C6"/>
    <mergeCell ref="F6:G6"/>
    <mergeCell ref="A1:I1"/>
    <mergeCell ref="A3:I3"/>
    <mergeCell ref="B5:E5"/>
    <mergeCell ref="F5:I5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2"/>
  <dimension ref="A1:I29"/>
  <sheetViews>
    <sheetView showGridLines="0" zoomScale="75" zoomScaleNormal="75" workbookViewId="0" topLeftCell="A1">
      <selection activeCell="B35" sqref="B35"/>
    </sheetView>
  </sheetViews>
  <sheetFormatPr defaultColWidth="11.421875" defaultRowHeight="12.75"/>
  <cols>
    <col min="1" max="1" width="11.421875" style="43" customWidth="1"/>
    <col min="2" max="2" width="13.421875" style="43" customWidth="1"/>
    <col min="3" max="3" width="19.00390625" style="43" customWidth="1"/>
    <col min="4" max="4" width="22.57421875" style="43" customWidth="1"/>
    <col min="5" max="9" width="13.421875" style="43" customWidth="1"/>
    <col min="10" max="11" width="11.421875" style="43" customWidth="1"/>
    <col min="12" max="12" width="28.7109375" style="43" customWidth="1"/>
    <col min="13" max="15" width="28.8515625" style="43" customWidth="1"/>
    <col min="16" max="17" width="11.421875" style="43" customWidth="1"/>
    <col min="18" max="18" width="26.28125" style="43" customWidth="1"/>
    <col min="19" max="22" width="22.421875" style="43" customWidth="1"/>
    <col min="23" max="16384" width="11.421875" style="43" customWidth="1"/>
  </cols>
  <sheetData>
    <row r="1" spans="1:9" s="44" customFormat="1" ht="18">
      <c r="A1" s="176" t="s">
        <v>0</v>
      </c>
      <c r="B1" s="176"/>
      <c r="C1" s="176"/>
      <c r="D1" s="176"/>
      <c r="E1" s="176"/>
      <c r="F1" s="176"/>
      <c r="G1" s="10"/>
      <c r="H1" s="10"/>
      <c r="I1" s="10"/>
    </row>
    <row r="3" spans="1:6" ht="15">
      <c r="A3" s="155" t="s">
        <v>16</v>
      </c>
      <c r="B3" s="155"/>
      <c r="C3" s="155"/>
      <c r="D3" s="155"/>
      <c r="E3" s="155"/>
      <c r="F3" s="155"/>
    </row>
    <row r="4" ht="12.75">
      <c r="E4" s="45"/>
    </row>
    <row r="5" spans="1:6" ht="12.75">
      <c r="A5" s="47"/>
      <c r="B5" s="47"/>
      <c r="C5" s="48" t="s">
        <v>17</v>
      </c>
      <c r="D5" s="174" t="s">
        <v>249</v>
      </c>
      <c r="E5" s="177"/>
      <c r="F5" s="177"/>
    </row>
    <row r="6" spans="1:6" ht="12.75">
      <c r="A6" s="161" t="s">
        <v>4</v>
      </c>
      <c r="B6" s="162"/>
      <c r="C6" s="50" t="s">
        <v>12</v>
      </c>
      <c r="D6" s="50" t="s">
        <v>18</v>
      </c>
      <c r="E6" s="163" t="s">
        <v>18</v>
      </c>
      <c r="F6" s="164"/>
    </row>
    <row r="7" spans="1:6" ht="13.5" thickBot="1">
      <c r="A7" s="45"/>
      <c r="B7" s="45"/>
      <c r="C7" s="50" t="s">
        <v>250</v>
      </c>
      <c r="D7" s="50" t="s">
        <v>19</v>
      </c>
      <c r="E7" s="165" t="s">
        <v>20</v>
      </c>
      <c r="F7" s="153"/>
    </row>
    <row r="8" spans="1:6" ht="12.75">
      <c r="A8" s="173">
        <v>1985</v>
      </c>
      <c r="B8" s="156"/>
      <c r="C8" s="128">
        <v>1989.5</v>
      </c>
      <c r="D8" s="129">
        <v>164.2</v>
      </c>
      <c r="E8" s="159">
        <v>1825.3</v>
      </c>
      <c r="F8" s="160"/>
    </row>
    <row r="9" spans="1:6" ht="12.75">
      <c r="A9" s="169">
        <v>1986</v>
      </c>
      <c r="B9" s="170"/>
      <c r="C9" s="130">
        <v>2556.8</v>
      </c>
      <c r="D9" s="131">
        <v>249.3</v>
      </c>
      <c r="E9" s="157">
        <v>2307.5</v>
      </c>
      <c r="F9" s="158"/>
    </row>
    <row r="10" spans="1:6" ht="12.75">
      <c r="A10" s="169">
        <v>1987</v>
      </c>
      <c r="B10" s="170"/>
      <c r="C10" s="130">
        <v>3879</v>
      </c>
      <c r="D10" s="131">
        <v>197</v>
      </c>
      <c r="E10" s="157">
        <v>3682</v>
      </c>
      <c r="F10" s="158"/>
    </row>
    <row r="11" spans="1:6" ht="12.75">
      <c r="A11" s="169">
        <v>1988</v>
      </c>
      <c r="B11" s="170"/>
      <c r="C11" s="130">
        <v>2223.6</v>
      </c>
      <c r="D11" s="131">
        <v>224.1</v>
      </c>
      <c r="E11" s="157">
        <v>1999.5</v>
      </c>
      <c r="F11" s="158"/>
    </row>
    <row r="12" spans="1:6" ht="12.75">
      <c r="A12" s="169">
        <v>1989</v>
      </c>
      <c r="B12" s="170"/>
      <c r="C12" s="130">
        <v>2945.7</v>
      </c>
      <c r="D12" s="131">
        <v>285</v>
      </c>
      <c r="E12" s="157">
        <v>2660.7</v>
      </c>
      <c r="F12" s="158"/>
    </row>
    <row r="13" spans="1:6" ht="12.75">
      <c r="A13" s="169">
        <v>1990</v>
      </c>
      <c r="B13" s="170"/>
      <c r="C13" s="130">
        <v>3369.3</v>
      </c>
      <c r="D13" s="131">
        <v>216.7</v>
      </c>
      <c r="E13" s="157">
        <v>3152.6</v>
      </c>
      <c r="F13" s="158"/>
    </row>
    <row r="14" spans="1:6" ht="12.75">
      <c r="A14" s="169">
        <v>1991</v>
      </c>
      <c r="B14" s="170"/>
      <c r="C14" s="130">
        <v>2983</v>
      </c>
      <c r="D14" s="131">
        <v>242.2</v>
      </c>
      <c r="E14" s="157">
        <v>2740.8</v>
      </c>
      <c r="F14" s="158"/>
    </row>
    <row r="15" spans="1:6" ht="12.75">
      <c r="A15" s="169">
        <v>1992</v>
      </c>
      <c r="B15" s="170"/>
      <c r="C15" s="130">
        <v>3177.8</v>
      </c>
      <c r="D15" s="131">
        <v>223.7</v>
      </c>
      <c r="E15" s="157">
        <v>2954.1</v>
      </c>
      <c r="F15" s="158"/>
    </row>
    <row r="16" spans="1:6" ht="12.75">
      <c r="A16" s="169">
        <v>1993</v>
      </c>
      <c r="B16" s="170"/>
      <c r="C16" s="130">
        <v>2809.9</v>
      </c>
      <c r="D16" s="131">
        <v>207.9</v>
      </c>
      <c r="E16" s="157">
        <v>2602</v>
      </c>
      <c r="F16" s="158"/>
    </row>
    <row r="17" spans="1:6" ht="12.75">
      <c r="A17" s="169">
        <v>1994</v>
      </c>
      <c r="B17" s="170"/>
      <c r="C17" s="132">
        <v>2798.7</v>
      </c>
      <c r="D17" s="133">
        <v>192.2</v>
      </c>
      <c r="E17" s="157">
        <v>2606.5</v>
      </c>
      <c r="F17" s="158"/>
    </row>
    <row r="18" spans="1:6" ht="12.75">
      <c r="A18" s="169">
        <v>1995</v>
      </c>
      <c r="B18" s="170"/>
      <c r="C18" s="132">
        <v>1694.2</v>
      </c>
      <c r="D18" s="133">
        <v>189.9</v>
      </c>
      <c r="E18" s="157">
        <v>1504.3</v>
      </c>
      <c r="F18" s="158"/>
    </row>
    <row r="19" spans="1:6" ht="12.75">
      <c r="A19" s="169">
        <v>1996</v>
      </c>
      <c r="B19" s="170"/>
      <c r="C19" s="132">
        <v>4517.2</v>
      </c>
      <c r="D19" s="133">
        <v>201.1</v>
      </c>
      <c r="E19" s="171">
        <v>4316.1</v>
      </c>
      <c r="F19" s="172"/>
    </row>
    <row r="20" spans="1:6" ht="12.75">
      <c r="A20" s="169">
        <v>1997</v>
      </c>
      <c r="B20" s="170"/>
      <c r="C20" s="132">
        <v>5879.6</v>
      </c>
      <c r="D20" s="132">
        <v>308.4</v>
      </c>
      <c r="E20" s="171">
        <v>5571.2</v>
      </c>
      <c r="F20" s="172"/>
    </row>
    <row r="21" spans="1:6" ht="12.75">
      <c r="A21" s="169">
        <v>1998</v>
      </c>
      <c r="B21" s="170"/>
      <c r="C21" s="132">
        <v>4279.2</v>
      </c>
      <c r="D21" s="132">
        <v>311.9</v>
      </c>
      <c r="E21" s="171">
        <v>3967.3</v>
      </c>
      <c r="F21" s="172"/>
    </row>
    <row r="22" spans="1:6" ht="12.75">
      <c r="A22" s="169">
        <v>1999</v>
      </c>
      <c r="B22" s="170"/>
      <c r="C22" s="132">
        <v>3460.1</v>
      </c>
      <c r="D22" s="132">
        <v>425.1</v>
      </c>
      <c r="E22" s="171">
        <v>3035</v>
      </c>
      <c r="F22" s="172"/>
    </row>
    <row r="23" spans="1:6" ht="12.75">
      <c r="A23" s="169">
        <v>2000</v>
      </c>
      <c r="B23" s="170"/>
      <c r="C23" s="132">
        <v>5103.501</v>
      </c>
      <c r="D23" s="132">
        <v>331.238</v>
      </c>
      <c r="E23" s="171">
        <v>4772.263</v>
      </c>
      <c r="F23" s="172"/>
    </row>
    <row r="24" spans="1:7" ht="12.75">
      <c r="A24" s="76">
        <v>2001</v>
      </c>
      <c r="B24" s="80"/>
      <c r="C24" s="132">
        <v>6982.522</v>
      </c>
      <c r="D24" s="132">
        <v>531.749</v>
      </c>
      <c r="E24" s="171">
        <v>6450.773</v>
      </c>
      <c r="F24" s="172"/>
      <c r="G24" s="140"/>
    </row>
    <row r="25" spans="1:6" ht="12.75">
      <c r="A25" s="76">
        <v>2002</v>
      </c>
      <c r="B25" s="80"/>
      <c r="C25" s="132">
        <v>4414.911</v>
      </c>
      <c r="D25" s="132">
        <v>407.878</v>
      </c>
      <c r="E25" s="171">
        <v>4007.033</v>
      </c>
      <c r="F25" s="172"/>
    </row>
    <row r="26" spans="1:6" ht="13.5" thickBot="1">
      <c r="A26" s="178" t="s">
        <v>248</v>
      </c>
      <c r="B26" s="179"/>
      <c r="C26" s="134"/>
      <c r="D26" s="134">
        <v>496.2</v>
      </c>
      <c r="E26" s="180">
        <v>6794.7</v>
      </c>
      <c r="F26" s="181"/>
    </row>
    <row r="27" ht="12.75">
      <c r="A27" s="43" t="s">
        <v>15</v>
      </c>
    </row>
    <row r="29" ht="12.75">
      <c r="B29" s="143"/>
    </row>
  </sheetData>
  <mergeCells count="42">
    <mergeCell ref="A3:F3"/>
    <mergeCell ref="A1:F1"/>
    <mergeCell ref="E8:F8"/>
    <mergeCell ref="E9:F9"/>
    <mergeCell ref="A6:B6"/>
    <mergeCell ref="D5:F5"/>
    <mergeCell ref="E6:F6"/>
    <mergeCell ref="E7:F7"/>
    <mergeCell ref="E10:F10"/>
    <mergeCell ref="E11:F11"/>
    <mergeCell ref="E12:F12"/>
    <mergeCell ref="E13:F13"/>
    <mergeCell ref="E19:F19"/>
    <mergeCell ref="E20:F20"/>
    <mergeCell ref="E21:F21"/>
    <mergeCell ref="E14:F14"/>
    <mergeCell ref="E15:F15"/>
    <mergeCell ref="E16:F16"/>
    <mergeCell ref="E17:F17"/>
    <mergeCell ref="E22:F22"/>
    <mergeCell ref="A8:B8"/>
    <mergeCell ref="A9:B9"/>
    <mergeCell ref="A10:B10"/>
    <mergeCell ref="A11:B11"/>
    <mergeCell ref="A12:B12"/>
    <mergeCell ref="A13:B13"/>
    <mergeCell ref="A14:B14"/>
    <mergeCell ref="A15:B15"/>
    <mergeCell ref="E18:F18"/>
    <mergeCell ref="A20:B20"/>
    <mergeCell ref="A21:B21"/>
    <mergeCell ref="A22:B22"/>
    <mergeCell ref="A16:B16"/>
    <mergeCell ref="A17:B17"/>
    <mergeCell ref="A18:B18"/>
    <mergeCell ref="A19:B19"/>
    <mergeCell ref="A26:B26"/>
    <mergeCell ref="E26:F26"/>
    <mergeCell ref="A23:B23"/>
    <mergeCell ref="E23:F23"/>
    <mergeCell ref="E24:F24"/>
    <mergeCell ref="E25:F2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16"/>
  <dimension ref="A1:J57"/>
  <sheetViews>
    <sheetView showGridLines="0" showZeros="0" zoomScale="75" zoomScaleNormal="75" workbookViewId="0" topLeftCell="A1">
      <selection activeCell="B35" sqref="B35"/>
    </sheetView>
  </sheetViews>
  <sheetFormatPr defaultColWidth="11.421875" defaultRowHeight="12.75"/>
  <cols>
    <col min="1" max="1" width="33.28125" style="43" customWidth="1"/>
    <col min="2" max="5" width="17.7109375" style="43" customWidth="1"/>
    <col min="6" max="6" width="15.7109375" style="43" customWidth="1"/>
    <col min="7" max="16384" width="11.421875" style="43" customWidth="1"/>
  </cols>
  <sheetData>
    <row r="1" spans="1:9" s="44" customFormat="1" ht="18">
      <c r="A1" s="176" t="s">
        <v>0</v>
      </c>
      <c r="B1" s="176"/>
      <c r="C1" s="176"/>
      <c r="D1" s="176"/>
      <c r="E1" s="176"/>
      <c r="F1" s="10"/>
      <c r="G1" s="10"/>
      <c r="H1" s="10"/>
      <c r="I1" s="10"/>
    </row>
    <row r="2" spans="1:9" ht="12.75">
      <c r="A2" s="53"/>
      <c r="B2" s="53"/>
      <c r="C2" s="53"/>
      <c r="D2" s="53"/>
      <c r="E2" s="53"/>
      <c r="F2" s="53"/>
      <c r="G2" s="53"/>
      <c r="H2" s="53"/>
      <c r="I2" s="53"/>
    </row>
    <row r="3" spans="1:9" ht="15">
      <c r="A3" s="154" t="s">
        <v>168</v>
      </c>
      <c r="B3" s="154"/>
      <c r="C3" s="154"/>
      <c r="D3" s="154"/>
      <c r="E3" s="154"/>
      <c r="F3" s="67"/>
      <c r="G3" s="67"/>
      <c r="H3" s="67"/>
      <c r="I3" s="67"/>
    </row>
    <row r="4" spans="1:9" ht="15">
      <c r="A4" s="154" t="s">
        <v>169</v>
      </c>
      <c r="B4" s="154"/>
      <c r="C4" s="154"/>
      <c r="D4" s="154"/>
      <c r="E4" s="154"/>
      <c r="F4" s="67"/>
      <c r="G4" s="67"/>
      <c r="H4" s="67"/>
      <c r="I4" s="67"/>
    </row>
    <row r="5" spans="1:5" ht="15">
      <c r="A5" s="155" t="s">
        <v>251</v>
      </c>
      <c r="B5" s="155"/>
      <c r="C5" s="155"/>
      <c r="D5" s="155"/>
      <c r="E5" s="155"/>
    </row>
    <row r="6" spans="1:5" ht="12.75" customHeight="1">
      <c r="A6" s="45"/>
      <c r="B6" s="45"/>
      <c r="C6" s="45"/>
      <c r="D6" s="45"/>
      <c r="E6" s="45"/>
    </row>
    <row r="7" spans="1:6" ht="12.75">
      <c r="A7" s="118"/>
      <c r="B7" s="261" t="s">
        <v>170</v>
      </c>
      <c r="C7" s="261" t="s">
        <v>171</v>
      </c>
      <c r="D7" s="261" t="s">
        <v>172</v>
      </c>
      <c r="E7" s="48" t="s">
        <v>18</v>
      </c>
      <c r="F7" s="45"/>
    </row>
    <row r="8" spans="1:6" ht="12.75">
      <c r="A8" s="45" t="s">
        <v>173</v>
      </c>
      <c r="B8" s="208" t="s">
        <v>256</v>
      </c>
      <c r="C8" s="167"/>
      <c r="D8" s="167" t="s">
        <v>174</v>
      </c>
      <c r="E8" s="49" t="s">
        <v>175</v>
      </c>
      <c r="F8" s="45"/>
    </row>
    <row r="9" spans="1:6" ht="13.5" thickBot="1">
      <c r="A9" s="116"/>
      <c r="B9" s="167"/>
      <c r="C9" s="167"/>
      <c r="D9" s="167" t="s">
        <v>176</v>
      </c>
      <c r="E9" s="45"/>
      <c r="F9" s="45"/>
    </row>
    <row r="10" spans="1:6" s="68" customFormat="1" ht="12.75">
      <c r="A10" s="123" t="s">
        <v>234</v>
      </c>
      <c r="B10" s="262">
        <v>6448.9</v>
      </c>
      <c r="C10" s="263">
        <v>1524.6</v>
      </c>
      <c r="D10" s="262">
        <v>3300.2</v>
      </c>
      <c r="E10" s="264">
        <v>575.4</v>
      </c>
      <c r="F10" s="69"/>
    </row>
    <row r="11" spans="1:6" s="68" customFormat="1" ht="12.75">
      <c r="A11" s="117"/>
      <c r="B11" s="265"/>
      <c r="C11" s="265"/>
      <c r="D11" s="265"/>
      <c r="E11" s="266"/>
      <c r="F11" s="69"/>
    </row>
    <row r="12" spans="1:6" s="68" customFormat="1" ht="12.75">
      <c r="A12" s="117" t="s">
        <v>177</v>
      </c>
      <c r="B12" s="265">
        <v>0.1</v>
      </c>
      <c r="C12" s="265">
        <v>13.7</v>
      </c>
      <c r="D12" s="265">
        <v>0</v>
      </c>
      <c r="E12" s="266">
        <v>4.4</v>
      </c>
      <c r="F12" s="69"/>
    </row>
    <row r="13" spans="1:6" ht="12.75">
      <c r="A13" s="124" t="s">
        <v>178</v>
      </c>
      <c r="B13" s="267">
        <v>0.1</v>
      </c>
      <c r="C13" s="267">
        <v>10.3</v>
      </c>
      <c r="D13" s="267">
        <v>0</v>
      </c>
      <c r="E13" s="268">
        <v>3.3</v>
      </c>
      <c r="F13" s="45"/>
    </row>
    <row r="14" spans="1:6" ht="12.75">
      <c r="A14" s="125"/>
      <c r="B14" s="267"/>
      <c r="C14" s="267"/>
      <c r="D14" s="267"/>
      <c r="E14" s="268"/>
      <c r="F14" s="45"/>
    </row>
    <row r="15" spans="1:6" s="68" customFormat="1" ht="12.75">
      <c r="A15" s="117" t="s">
        <v>179</v>
      </c>
      <c r="B15" s="265">
        <v>9.7</v>
      </c>
      <c r="C15" s="265">
        <v>655.8</v>
      </c>
      <c r="D15" s="265">
        <v>89.4</v>
      </c>
      <c r="E15" s="266">
        <v>293.9</v>
      </c>
      <c r="F15" s="69"/>
    </row>
    <row r="16" spans="1:6" ht="12.75">
      <c r="A16" s="124" t="s">
        <v>180</v>
      </c>
      <c r="B16" s="267">
        <v>9.5</v>
      </c>
      <c r="C16" s="267">
        <v>530.7</v>
      </c>
      <c r="D16" s="267">
        <v>86.6</v>
      </c>
      <c r="E16" s="268">
        <v>122.1</v>
      </c>
      <c r="F16" s="45"/>
    </row>
    <row r="17" spans="1:6" ht="12.75">
      <c r="A17" s="125"/>
      <c r="B17" s="267"/>
      <c r="C17" s="267"/>
      <c r="D17" s="267"/>
      <c r="E17" s="268"/>
      <c r="F17" s="45"/>
    </row>
    <row r="18" spans="1:6" s="68" customFormat="1" ht="12.75">
      <c r="A18" s="117" t="s">
        <v>235</v>
      </c>
      <c r="B18" s="265">
        <v>0</v>
      </c>
      <c r="C18" s="265">
        <v>214.8</v>
      </c>
      <c r="D18" s="265">
        <v>0</v>
      </c>
      <c r="E18" s="266">
        <v>106.4</v>
      </c>
      <c r="F18" s="69"/>
    </row>
    <row r="19" spans="1:6" s="68" customFormat="1" ht="12.75">
      <c r="A19" s="117"/>
      <c r="B19" s="265"/>
      <c r="C19" s="265"/>
      <c r="D19" s="265"/>
      <c r="E19" s="266"/>
      <c r="F19" s="69"/>
    </row>
    <row r="20" spans="1:6" s="68" customFormat="1" ht="12.75">
      <c r="A20" s="117" t="s">
        <v>236</v>
      </c>
      <c r="B20" s="265">
        <v>6439.3</v>
      </c>
      <c r="C20" s="265">
        <v>667.7</v>
      </c>
      <c r="D20" s="265">
        <v>3210.8</v>
      </c>
      <c r="E20" s="266">
        <v>179.5</v>
      </c>
      <c r="F20" s="69"/>
    </row>
    <row r="21" spans="1:6" ht="12.75">
      <c r="A21" s="124" t="s">
        <v>181</v>
      </c>
      <c r="B21" s="267" t="s">
        <v>34</v>
      </c>
      <c r="C21" s="267" t="s">
        <v>34</v>
      </c>
      <c r="D21" s="267" t="s">
        <v>34</v>
      </c>
      <c r="E21" s="268" t="s">
        <v>34</v>
      </c>
      <c r="F21" s="45"/>
    </row>
    <row r="22" spans="1:6" ht="12.75">
      <c r="A22" s="124" t="s">
        <v>182</v>
      </c>
      <c r="B22" s="267">
        <v>0</v>
      </c>
      <c r="C22" s="267" t="s">
        <v>34</v>
      </c>
      <c r="D22" s="267" t="s">
        <v>34</v>
      </c>
      <c r="E22" s="269">
        <v>28.77</v>
      </c>
      <c r="F22" s="45"/>
    </row>
    <row r="23" spans="1:6" ht="12.75">
      <c r="A23" s="124" t="s">
        <v>183</v>
      </c>
      <c r="B23" s="267" t="s">
        <v>34</v>
      </c>
      <c r="C23" s="267" t="s">
        <v>34</v>
      </c>
      <c r="D23" s="270">
        <v>276.1</v>
      </c>
      <c r="E23" s="268" t="s">
        <v>34</v>
      </c>
      <c r="F23" s="45"/>
    </row>
    <row r="24" spans="1:6" ht="12.75">
      <c r="A24" s="124" t="s">
        <v>184</v>
      </c>
      <c r="B24" s="267">
        <v>6439.3</v>
      </c>
      <c r="C24" s="267" t="s">
        <v>34</v>
      </c>
      <c r="D24" s="267" t="s">
        <v>34</v>
      </c>
      <c r="E24" s="268" t="s">
        <v>34</v>
      </c>
      <c r="F24" s="45"/>
    </row>
    <row r="25" spans="1:6" ht="12.75">
      <c r="A25" s="124" t="s">
        <v>185</v>
      </c>
      <c r="B25" s="267" t="s">
        <v>34</v>
      </c>
      <c r="C25" s="267">
        <v>0.2</v>
      </c>
      <c r="D25" s="267">
        <v>2934.7</v>
      </c>
      <c r="E25" s="268" t="s">
        <v>34</v>
      </c>
      <c r="F25" s="45"/>
    </row>
    <row r="26" spans="1:6" ht="13.5" thickBot="1">
      <c r="A26" s="126" t="s">
        <v>186</v>
      </c>
      <c r="B26" s="271">
        <v>0</v>
      </c>
      <c r="C26" s="272">
        <v>667.5</v>
      </c>
      <c r="D26" s="271" t="s">
        <v>34</v>
      </c>
      <c r="E26" s="273">
        <v>143.9</v>
      </c>
      <c r="F26" s="45"/>
    </row>
    <row r="27" spans="1:6" ht="12.75">
      <c r="A27" s="45"/>
      <c r="B27" s="127"/>
      <c r="C27" s="127"/>
      <c r="D27" s="127"/>
      <c r="E27" s="127"/>
      <c r="F27" s="45"/>
    </row>
    <row r="29" spans="2:10" ht="15">
      <c r="B29" s="154"/>
      <c r="C29" s="154"/>
      <c r="D29" s="154"/>
      <c r="E29" s="154"/>
      <c r="F29" s="154"/>
      <c r="G29" s="154"/>
      <c r="H29" s="154"/>
      <c r="I29" s="154"/>
      <c r="J29" s="154"/>
    </row>
    <row r="34" ht="12.75">
      <c r="D34" s="43">
        <v>0</v>
      </c>
    </row>
    <row r="46" spans="1:6" ht="12.75">
      <c r="A46" s="45"/>
      <c r="B46" s="45"/>
      <c r="C46" s="45"/>
      <c r="D46" s="45"/>
      <c r="E46" s="45"/>
      <c r="F46" s="45"/>
    </row>
    <row r="47" spans="1:6" ht="12.75">
      <c r="A47" s="45"/>
      <c r="B47" s="45"/>
      <c r="C47" s="45"/>
      <c r="D47" s="45"/>
      <c r="E47" s="45"/>
      <c r="F47" s="45"/>
    </row>
    <row r="48" spans="1:6" ht="12.75">
      <c r="A48" s="45"/>
      <c r="B48" s="45"/>
      <c r="C48" s="45"/>
      <c r="D48" s="45"/>
      <c r="E48" s="45"/>
      <c r="F48" s="45"/>
    </row>
    <row r="49" spans="1:6" ht="12.75">
      <c r="A49" s="45"/>
      <c r="B49" s="45"/>
      <c r="C49" s="45"/>
      <c r="D49" s="45"/>
      <c r="E49" s="45"/>
      <c r="F49" s="45"/>
    </row>
    <row r="50" spans="1:6" ht="12.75">
      <c r="A50" s="45"/>
      <c r="B50" s="45"/>
      <c r="C50" s="45"/>
      <c r="D50" s="45"/>
      <c r="E50" s="45"/>
      <c r="F50" s="45"/>
    </row>
    <row r="51" spans="1:6" ht="12.75">
      <c r="A51" s="45"/>
      <c r="B51" s="45"/>
      <c r="C51" s="45"/>
      <c r="D51" s="45"/>
      <c r="E51" s="45"/>
      <c r="F51" s="45"/>
    </row>
    <row r="52" spans="1:6" ht="12.75">
      <c r="A52" s="45"/>
      <c r="B52" s="45"/>
      <c r="C52" s="45"/>
      <c r="D52" s="45"/>
      <c r="E52" s="45"/>
      <c r="F52" s="45"/>
    </row>
    <row r="53" spans="1:6" ht="12.75">
      <c r="A53" s="45"/>
      <c r="B53" s="45"/>
      <c r="C53" s="45"/>
      <c r="D53" s="45"/>
      <c r="E53" s="45"/>
      <c r="F53" s="45"/>
    </row>
    <row r="54" spans="1:6" ht="12.75">
      <c r="A54" s="45"/>
      <c r="B54" s="45"/>
      <c r="C54" s="45"/>
      <c r="D54" s="45"/>
      <c r="E54" s="45"/>
      <c r="F54" s="45"/>
    </row>
    <row r="55" spans="1:6" ht="12.75">
      <c r="A55" s="45"/>
      <c r="B55" s="45"/>
      <c r="C55" s="45"/>
      <c r="D55" s="45"/>
      <c r="E55" s="45"/>
      <c r="F55" s="45"/>
    </row>
    <row r="56" spans="1:6" ht="12.75">
      <c r="A56" s="45"/>
      <c r="B56" s="45"/>
      <c r="C56" s="45"/>
      <c r="D56" s="45"/>
      <c r="E56" s="45"/>
      <c r="F56" s="45"/>
    </row>
    <row r="57" spans="1:6" ht="12.75">
      <c r="A57" s="45"/>
      <c r="B57" s="45"/>
      <c r="C57" s="45"/>
      <c r="D57" s="45"/>
      <c r="E57" s="45"/>
      <c r="F57" s="45"/>
    </row>
  </sheetData>
  <mergeCells count="5">
    <mergeCell ref="B29:J29"/>
    <mergeCell ref="A1:E1"/>
    <mergeCell ref="A3:E3"/>
    <mergeCell ref="A4:E4"/>
    <mergeCell ref="A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11">
    <pageSetUpPr fitToPage="1"/>
  </sheetPr>
  <dimension ref="A1:K57"/>
  <sheetViews>
    <sheetView showGridLines="0" zoomScale="75" zoomScaleNormal="75" workbookViewId="0" topLeftCell="A1">
      <selection activeCell="B35" sqref="B35"/>
    </sheetView>
  </sheetViews>
  <sheetFormatPr defaultColWidth="11.421875" defaultRowHeight="12.75"/>
  <cols>
    <col min="1" max="1" width="28.7109375" style="43" customWidth="1"/>
    <col min="2" max="11" width="10.28125" style="43" customWidth="1"/>
    <col min="12" max="16384" width="11.421875" style="43" customWidth="1"/>
  </cols>
  <sheetData>
    <row r="1" spans="1:11" s="44" customFormat="1" ht="18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3" spans="1:11" ht="15">
      <c r="A3" s="154" t="s">
        <v>252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5.75" thickBot="1">
      <c r="A4" s="214"/>
      <c r="B4" s="215"/>
      <c r="C4" s="215"/>
      <c r="D4" s="215"/>
      <c r="E4" s="215"/>
      <c r="F4" s="215"/>
      <c r="G4" s="215"/>
      <c r="H4" s="215"/>
      <c r="I4" s="215"/>
      <c r="J4" s="242"/>
      <c r="K4" s="242"/>
    </row>
    <row r="5" spans="1:11" ht="12.75">
      <c r="A5" s="229"/>
      <c r="B5" s="243" t="s">
        <v>103</v>
      </c>
      <c r="C5" s="244"/>
      <c r="D5" s="244"/>
      <c r="E5" s="244"/>
      <c r="F5" s="245"/>
      <c r="G5" s="230" t="s">
        <v>104</v>
      </c>
      <c r="H5" s="246"/>
      <c r="I5" s="247" t="s">
        <v>6</v>
      </c>
      <c r="J5" s="248"/>
      <c r="K5" s="230"/>
    </row>
    <row r="6" spans="1:11" ht="12.75">
      <c r="A6" s="231" t="s">
        <v>116</v>
      </c>
      <c r="B6" s="249" t="s">
        <v>107</v>
      </c>
      <c r="C6" s="250"/>
      <c r="D6" s="250"/>
      <c r="E6" s="250"/>
      <c r="F6" s="251"/>
      <c r="G6" s="252"/>
      <c r="H6" s="253" t="s">
        <v>117</v>
      </c>
      <c r="I6" s="254"/>
      <c r="J6" s="54" t="s">
        <v>104</v>
      </c>
      <c r="K6" s="232" t="s">
        <v>8</v>
      </c>
    </row>
    <row r="7" spans="1:11" ht="12.75">
      <c r="A7" s="231" t="s">
        <v>118</v>
      </c>
      <c r="B7" s="255"/>
      <c r="C7" s="256" t="s">
        <v>9</v>
      </c>
      <c r="D7" s="257"/>
      <c r="E7" s="258" t="s">
        <v>10</v>
      </c>
      <c r="F7" s="259"/>
      <c r="G7" s="232" t="s">
        <v>108</v>
      </c>
      <c r="H7" s="249" t="s">
        <v>114</v>
      </c>
      <c r="I7" s="251"/>
      <c r="J7" s="232" t="s">
        <v>108</v>
      </c>
      <c r="K7" s="232" t="s">
        <v>27</v>
      </c>
    </row>
    <row r="8" spans="1:11" ht="13.5" thickBot="1">
      <c r="A8" s="233"/>
      <c r="B8" s="260" t="s">
        <v>110</v>
      </c>
      <c r="C8" s="260" t="s">
        <v>111</v>
      </c>
      <c r="D8" s="260" t="s">
        <v>9</v>
      </c>
      <c r="E8" s="260" t="s">
        <v>110</v>
      </c>
      <c r="F8" s="260" t="s">
        <v>111</v>
      </c>
      <c r="G8" s="234" t="s">
        <v>112</v>
      </c>
      <c r="H8" s="260" t="s">
        <v>110</v>
      </c>
      <c r="I8" s="260" t="s">
        <v>111</v>
      </c>
      <c r="J8" s="234" t="s">
        <v>115</v>
      </c>
      <c r="K8" s="234"/>
    </row>
    <row r="9" spans="1:11" ht="12.75">
      <c r="A9" s="69" t="s">
        <v>187</v>
      </c>
      <c r="B9" s="225" t="s">
        <v>34</v>
      </c>
      <c r="C9" s="225" t="s">
        <v>34</v>
      </c>
      <c r="D9" s="225" t="s">
        <v>34</v>
      </c>
      <c r="E9" s="225" t="s">
        <v>34</v>
      </c>
      <c r="F9" s="225" t="s">
        <v>34</v>
      </c>
      <c r="G9" s="225">
        <v>460</v>
      </c>
      <c r="H9" s="225" t="s">
        <v>34</v>
      </c>
      <c r="I9" s="225" t="s">
        <v>34</v>
      </c>
      <c r="J9" s="225">
        <v>4</v>
      </c>
      <c r="K9" s="225">
        <v>2</v>
      </c>
    </row>
    <row r="10" spans="1:11" ht="12.75">
      <c r="A10" s="45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1" ht="12.75">
      <c r="A11" s="45" t="s">
        <v>188</v>
      </c>
      <c r="B11" s="211">
        <v>1</v>
      </c>
      <c r="C11" s="211" t="s">
        <v>34</v>
      </c>
      <c r="D11" s="211">
        <v>1</v>
      </c>
      <c r="E11" s="211" t="s">
        <v>34</v>
      </c>
      <c r="F11" s="211" t="s">
        <v>34</v>
      </c>
      <c r="G11" s="218">
        <v>90</v>
      </c>
      <c r="H11" s="211" t="s">
        <v>34</v>
      </c>
      <c r="I11" s="211" t="s">
        <v>34</v>
      </c>
      <c r="J11" s="211">
        <v>45</v>
      </c>
      <c r="K11" s="211">
        <v>4</v>
      </c>
    </row>
    <row r="12" spans="1:11" ht="12.75">
      <c r="A12" s="45" t="s">
        <v>189</v>
      </c>
      <c r="B12" s="219">
        <v>60</v>
      </c>
      <c r="C12" s="219">
        <v>81</v>
      </c>
      <c r="D12" s="218">
        <v>141</v>
      </c>
      <c r="E12" s="218">
        <v>60</v>
      </c>
      <c r="F12" s="219">
        <v>81</v>
      </c>
      <c r="G12" s="219" t="s">
        <v>34</v>
      </c>
      <c r="H12" s="219">
        <v>1346</v>
      </c>
      <c r="I12" s="219">
        <v>2000</v>
      </c>
      <c r="J12" s="219" t="s">
        <v>34</v>
      </c>
      <c r="K12" s="219">
        <v>243</v>
      </c>
    </row>
    <row r="13" spans="1:11" ht="12.75">
      <c r="A13" s="69" t="s">
        <v>257</v>
      </c>
      <c r="B13" s="222">
        <v>61</v>
      </c>
      <c r="C13" s="222">
        <v>81</v>
      </c>
      <c r="D13" s="222">
        <v>142</v>
      </c>
      <c r="E13" s="222">
        <v>60</v>
      </c>
      <c r="F13" s="222">
        <v>81</v>
      </c>
      <c r="G13" s="222">
        <v>90</v>
      </c>
      <c r="H13" s="222">
        <v>1346</v>
      </c>
      <c r="I13" s="222">
        <v>2000</v>
      </c>
      <c r="J13" s="222">
        <v>45</v>
      </c>
      <c r="K13" s="222">
        <v>247</v>
      </c>
    </row>
    <row r="14" spans="1:11" ht="12.75">
      <c r="A14" s="45"/>
      <c r="B14" s="211"/>
      <c r="C14" s="211"/>
      <c r="D14" s="211"/>
      <c r="E14" s="211"/>
      <c r="F14" s="211"/>
      <c r="G14" s="211"/>
      <c r="H14" s="211"/>
      <c r="I14" s="211"/>
      <c r="J14" s="211"/>
      <c r="K14" s="211"/>
    </row>
    <row r="15" spans="1:11" ht="12.75">
      <c r="A15" s="45" t="s">
        <v>119</v>
      </c>
      <c r="B15" s="211" t="s">
        <v>34</v>
      </c>
      <c r="C15" s="226" t="s">
        <v>34</v>
      </c>
      <c r="D15" s="211" t="s">
        <v>34</v>
      </c>
      <c r="E15" s="211" t="s">
        <v>34</v>
      </c>
      <c r="F15" s="226" t="s">
        <v>34</v>
      </c>
      <c r="G15" s="226">
        <v>2787</v>
      </c>
      <c r="H15" s="226" t="s">
        <v>34</v>
      </c>
      <c r="I15" s="226" t="s">
        <v>34</v>
      </c>
      <c r="J15" s="226">
        <v>7</v>
      </c>
      <c r="K15" s="226">
        <v>20</v>
      </c>
    </row>
    <row r="16" spans="1:11" ht="12.75">
      <c r="A16" s="45" t="s">
        <v>120</v>
      </c>
      <c r="B16" s="218">
        <v>7</v>
      </c>
      <c r="C16" s="218">
        <v>2</v>
      </c>
      <c r="D16" s="226">
        <v>9</v>
      </c>
      <c r="E16" s="226">
        <v>7</v>
      </c>
      <c r="F16" s="226">
        <v>2</v>
      </c>
      <c r="G16" s="226" t="s">
        <v>34</v>
      </c>
      <c r="H16" s="226">
        <v>1900</v>
      </c>
      <c r="I16" s="226">
        <v>4000</v>
      </c>
      <c r="J16" s="226" t="s">
        <v>34</v>
      </c>
      <c r="K16" s="226">
        <v>21</v>
      </c>
    </row>
    <row r="17" spans="1:11" ht="12.75">
      <c r="A17" s="45" t="s">
        <v>121</v>
      </c>
      <c r="B17" s="226">
        <v>112</v>
      </c>
      <c r="C17" s="226" t="s">
        <v>34</v>
      </c>
      <c r="D17" s="218">
        <v>112</v>
      </c>
      <c r="E17" s="218">
        <v>102</v>
      </c>
      <c r="F17" s="226" t="s">
        <v>34</v>
      </c>
      <c r="G17" s="226" t="s">
        <v>34</v>
      </c>
      <c r="H17" s="226">
        <v>196</v>
      </c>
      <c r="I17" s="226" t="s">
        <v>34</v>
      </c>
      <c r="J17" s="226" t="s">
        <v>34</v>
      </c>
      <c r="K17" s="226">
        <v>20</v>
      </c>
    </row>
    <row r="18" spans="1:11" ht="12.75">
      <c r="A18" s="45" t="s">
        <v>122</v>
      </c>
      <c r="B18" s="226">
        <v>160</v>
      </c>
      <c r="C18" s="226">
        <v>66</v>
      </c>
      <c r="D18" s="218">
        <v>226</v>
      </c>
      <c r="E18" s="218">
        <v>102</v>
      </c>
      <c r="F18" s="226">
        <v>66</v>
      </c>
      <c r="G18" s="226">
        <v>510</v>
      </c>
      <c r="H18" s="226">
        <v>1303</v>
      </c>
      <c r="I18" s="226">
        <v>4091</v>
      </c>
      <c r="J18" s="226">
        <v>16</v>
      </c>
      <c r="K18" s="226">
        <v>411</v>
      </c>
    </row>
    <row r="19" spans="1:11" ht="12.75">
      <c r="A19" s="69" t="s">
        <v>123</v>
      </c>
      <c r="B19" s="222">
        <v>279</v>
      </c>
      <c r="C19" s="222">
        <v>68</v>
      </c>
      <c r="D19" s="222">
        <v>347</v>
      </c>
      <c r="E19" s="222">
        <v>211</v>
      </c>
      <c r="F19" s="222">
        <v>68</v>
      </c>
      <c r="G19" s="222">
        <v>3297</v>
      </c>
      <c r="H19" s="222">
        <v>788</v>
      </c>
      <c r="I19" s="222">
        <v>4088</v>
      </c>
      <c r="J19" s="222">
        <v>8</v>
      </c>
      <c r="K19" s="222">
        <v>472</v>
      </c>
    </row>
    <row r="20" spans="1:11" ht="12.75">
      <c r="A20" s="45"/>
      <c r="B20" s="211"/>
      <c r="C20" s="211"/>
      <c r="D20" s="211"/>
      <c r="E20" s="211"/>
      <c r="F20" s="211"/>
      <c r="G20" s="211"/>
      <c r="H20" s="211"/>
      <c r="I20" s="211"/>
      <c r="J20" s="211"/>
      <c r="K20" s="211"/>
    </row>
    <row r="21" spans="1:11" ht="12.75">
      <c r="A21" s="69" t="s">
        <v>124</v>
      </c>
      <c r="B21" s="225">
        <v>1306</v>
      </c>
      <c r="C21" s="225">
        <v>27</v>
      </c>
      <c r="D21" s="223">
        <v>1333</v>
      </c>
      <c r="E21" s="223">
        <v>1306</v>
      </c>
      <c r="F21" s="225" t="s">
        <v>34</v>
      </c>
      <c r="G21" s="225">
        <v>6250</v>
      </c>
      <c r="H21" s="225">
        <v>33</v>
      </c>
      <c r="I21" s="225" t="s">
        <v>34</v>
      </c>
      <c r="J21" s="225">
        <v>1</v>
      </c>
      <c r="K21" s="225">
        <v>50</v>
      </c>
    </row>
    <row r="22" spans="1:11" ht="12.75">
      <c r="A22" s="45"/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  <row r="23" spans="1:11" ht="12.75">
      <c r="A23" s="45" t="s">
        <v>125</v>
      </c>
      <c r="B23" s="218">
        <v>5</v>
      </c>
      <c r="C23" s="211" t="s">
        <v>34</v>
      </c>
      <c r="D23" s="218">
        <v>5</v>
      </c>
      <c r="E23" s="218">
        <v>5</v>
      </c>
      <c r="F23" s="211" t="s">
        <v>34</v>
      </c>
      <c r="G23" s="211" t="s">
        <v>34</v>
      </c>
      <c r="H23" s="219">
        <v>1200</v>
      </c>
      <c r="I23" s="219" t="s">
        <v>34</v>
      </c>
      <c r="J23" s="219" t="s">
        <v>34</v>
      </c>
      <c r="K23" s="219">
        <v>6</v>
      </c>
    </row>
    <row r="24" spans="1:11" ht="12.75">
      <c r="A24" s="45" t="s">
        <v>126</v>
      </c>
      <c r="B24" s="218">
        <v>696</v>
      </c>
      <c r="C24" s="218">
        <v>4</v>
      </c>
      <c r="D24" s="218">
        <v>700</v>
      </c>
      <c r="E24" s="218">
        <v>696</v>
      </c>
      <c r="F24" s="218">
        <v>4</v>
      </c>
      <c r="G24" s="211" t="s">
        <v>34</v>
      </c>
      <c r="H24" s="219">
        <v>1190</v>
      </c>
      <c r="I24" s="219">
        <v>1500</v>
      </c>
      <c r="J24" s="219" t="s">
        <v>34</v>
      </c>
      <c r="K24" s="219">
        <v>834</v>
      </c>
    </row>
    <row r="25" spans="1:11" ht="12.75">
      <c r="A25" s="45" t="s">
        <v>258</v>
      </c>
      <c r="B25" s="211" t="s">
        <v>34</v>
      </c>
      <c r="C25" s="211" t="s">
        <v>34</v>
      </c>
      <c r="D25" s="211" t="s">
        <v>34</v>
      </c>
      <c r="E25" s="211" t="s">
        <v>34</v>
      </c>
      <c r="F25" s="219" t="s">
        <v>34</v>
      </c>
      <c r="G25" s="219">
        <v>60</v>
      </c>
      <c r="H25" s="219" t="s">
        <v>34</v>
      </c>
      <c r="I25" s="219" t="s">
        <v>34</v>
      </c>
      <c r="J25" s="219">
        <v>4</v>
      </c>
      <c r="K25" s="219" t="s">
        <v>34</v>
      </c>
    </row>
    <row r="26" spans="1:11" ht="12.75">
      <c r="A26" s="69" t="s">
        <v>259</v>
      </c>
      <c r="B26" s="222">
        <v>701</v>
      </c>
      <c r="C26" s="222">
        <v>4</v>
      </c>
      <c r="D26" s="222">
        <v>705</v>
      </c>
      <c r="E26" s="222">
        <v>701</v>
      </c>
      <c r="F26" s="222">
        <v>4</v>
      </c>
      <c r="G26" s="222">
        <v>60</v>
      </c>
      <c r="H26" s="222">
        <v>1190</v>
      </c>
      <c r="I26" s="222">
        <v>1500</v>
      </c>
      <c r="J26" s="222">
        <v>4</v>
      </c>
      <c r="K26" s="222">
        <v>840</v>
      </c>
    </row>
    <row r="27" spans="1:11" ht="12.75">
      <c r="A27" s="45"/>
      <c r="B27" s="211"/>
      <c r="C27" s="211"/>
      <c r="D27" s="211"/>
      <c r="E27" s="211"/>
      <c r="F27" s="211"/>
      <c r="G27" s="211"/>
      <c r="H27" s="211"/>
      <c r="I27" s="211"/>
      <c r="J27" s="211"/>
      <c r="K27" s="211"/>
    </row>
    <row r="28" spans="1:11" ht="12.75">
      <c r="A28" s="69" t="s">
        <v>128</v>
      </c>
      <c r="B28" s="223">
        <v>103</v>
      </c>
      <c r="C28" s="222" t="s">
        <v>34</v>
      </c>
      <c r="D28" s="223">
        <v>103</v>
      </c>
      <c r="E28" s="223">
        <v>103</v>
      </c>
      <c r="F28" s="222" t="s">
        <v>34</v>
      </c>
      <c r="G28" s="222" t="s">
        <v>34</v>
      </c>
      <c r="H28" s="222">
        <v>750</v>
      </c>
      <c r="I28" s="225" t="s">
        <v>34</v>
      </c>
      <c r="J28" s="222" t="s">
        <v>34</v>
      </c>
      <c r="K28" s="222">
        <v>77</v>
      </c>
    </row>
    <row r="29" spans="1:11" ht="12.75">
      <c r="A29" s="45"/>
      <c r="B29" s="211"/>
      <c r="C29" s="211"/>
      <c r="D29" s="211"/>
      <c r="E29" s="211"/>
      <c r="F29" s="211"/>
      <c r="G29" s="211"/>
      <c r="H29" s="211"/>
      <c r="I29" s="211"/>
      <c r="J29" s="211"/>
      <c r="K29" s="211"/>
    </row>
    <row r="30" spans="1:11" ht="12.75">
      <c r="A30" s="45" t="s">
        <v>190</v>
      </c>
      <c r="B30" s="219">
        <v>250</v>
      </c>
      <c r="C30" s="219">
        <v>128</v>
      </c>
      <c r="D30" s="218">
        <v>378</v>
      </c>
      <c r="E30" s="218">
        <v>250</v>
      </c>
      <c r="F30" s="219">
        <v>125</v>
      </c>
      <c r="G30" s="219">
        <v>900</v>
      </c>
      <c r="H30" s="218">
        <v>600</v>
      </c>
      <c r="I30" s="218">
        <v>4000</v>
      </c>
      <c r="J30" s="218">
        <v>20</v>
      </c>
      <c r="K30" s="218">
        <v>668</v>
      </c>
    </row>
    <row r="31" spans="1:11" ht="12.75">
      <c r="A31" s="45" t="s">
        <v>129</v>
      </c>
      <c r="B31" s="211" t="s">
        <v>34</v>
      </c>
      <c r="C31" s="218">
        <v>32</v>
      </c>
      <c r="D31" s="218">
        <v>32</v>
      </c>
      <c r="E31" s="211" t="s">
        <v>34</v>
      </c>
      <c r="F31" s="219">
        <v>32</v>
      </c>
      <c r="G31" s="219" t="s">
        <v>34</v>
      </c>
      <c r="H31" s="219" t="s">
        <v>34</v>
      </c>
      <c r="I31" s="219">
        <v>1200</v>
      </c>
      <c r="J31" s="219" t="s">
        <v>34</v>
      </c>
      <c r="K31" s="219">
        <v>38</v>
      </c>
    </row>
    <row r="32" spans="1:11" ht="12.75">
      <c r="A32" s="45" t="s">
        <v>130</v>
      </c>
      <c r="B32" s="218">
        <v>90</v>
      </c>
      <c r="C32" s="211" t="s">
        <v>34</v>
      </c>
      <c r="D32" s="218">
        <v>90</v>
      </c>
      <c r="E32" s="218">
        <v>90</v>
      </c>
      <c r="F32" s="211" t="s">
        <v>34</v>
      </c>
      <c r="G32" s="211" t="s">
        <v>34</v>
      </c>
      <c r="H32" s="219">
        <v>550</v>
      </c>
      <c r="I32" s="219" t="s">
        <v>34</v>
      </c>
      <c r="J32" s="219" t="s">
        <v>34</v>
      </c>
      <c r="K32" s="219">
        <v>50</v>
      </c>
    </row>
    <row r="33" spans="1:11" ht="12.75">
      <c r="A33" s="69" t="s">
        <v>131</v>
      </c>
      <c r="B33" s="222">
        <v>340</v>
      </c>
      <c r="C33" s="222">
        <v>160</v>
      </c>
      <c r="D33" s="222">
        <v>500</v>
      </c>
      <c r="E33" s="222">
        <v>340</v>
      </c>
      <c r="F33" s="222">
        <v>157</v>
      </c>
      <c r="G33" s="222">
        <v>900</v>
      </c>
      <c r="H33" s="222">
        <v>587</v>
      </c>
      <c r="I33" s="222">
        <v>3429</v>
      </c>
      <c r="J33" s="222">
        <v>20</v>
      </c>
      <c r="K33" s="222">
        <v>756</v>
      </c>
    </row>
    <row r="34" spans="1:11" ht="12.75">
      <c r="A34" s="45"/>
      <c r="B34" s="211"/>
      <c r="C34" s="211"/>
      <c r="D34" s="211"/>
      <c r="E34" s="211"/>
      <c r="F34" s="211"/>
      <c r="G34" s="211"/>
      <c r="H34" s="211"/>
      <c r="I34" s="211"/>
      <c r="J34" s="211"/>
      <c r="K34" s="211"/>
    </row>
    <row r="35" spans="1:11" ht="12.75">
      <c r="A35" s="45" t="s">
        <v>132</v>
      </c>
      <c r="B35" s="219">
        <v>123</v>
      </c>
      <c r="C35" s="219">
        <v>137</v>
      </c>
      <c r="D35" s="218">
        <v>260</v>
      </c>
      <c r="E35" s="218">
        <v>123</v>
      </c>
      <c r="F35" s="219">
        <v>137</v>
      </c>
      <c r="G35" s="219">
        <v>1500</v>
      </c>
      <c r="H35" s="219">
        <v>1350</v>
      </c>
      <c r="I35" s="219">
        <v>2450</v>
      </c>
      <c r="J35" s="219">
        <v>12</v>
      </c>
      <c r="K35" s="219">
        <v>520</v>
      </c>
    </row>
    <row r="36" spans="1:11" ht="12.75">
      <c r="A36" s="45" t="s">
        <v>133</v>
      </c>
      <c r="B36" s="219">
        <v>93</v>
      </c>
      <c r="C36" s="219">
        <v>5</v>
      </c>
      <c r="D36" s="218">
        <v>98</v>
      </c>
      <c r="E36" s="218">
        <v>92</v>
      </c>
      <c r="F36" s="219">
        <v>4</v>
      </c>
      <c r="G36" s="219" t="s">
        <v>34</v>
      </c>
      <c r="H36" s="218">
        <v>770</v>
      </c>
      <c r="I36" s="211" t="s">
        <v>34</v>
      </c>
      <c r="J36" s="218">
        <v>10</v>
      </c>
      <c r="K36" s="218">
        <v>71</v>
      </c>
    </row>
    <row r="37" spans="1:11" ht="12.75">
      <c r="A37" s="45" t="s">
        <v>134</v>
      </c>
      <c r="B37" s="219">
        <v>70</v>
      </c>
      <c r="C37" s="219" t="s">
        <v>34</v>
      </c>
      <c r="D37" s="219">
        <v>70</v>
      </c>
      <c r="E37" s="219">
        <v>70</v>
      </c>
      <c r="F37" s="219" t="s">
        <v>34</v>
      </c>
      <c r="G37" s="219">
        <v>7745</v>
      </c>
      <c r="H37" s="218">
        <v>1000</v>
      </c>
      <c r="I37" s="211" t="s">
        <v>34</v>
      </c>
      <c r="J37" s="218">
        <v>5</v>
      </c>
      <c r="K37" s="218">
        <v>109</v>
      </c>
    </row>
    <row r="38" spans="1:11" ht="12.75">
      <c r="A38" s="69" t="s">
        <v>135</v>
      </c>
      <c r="B38" s="222">
        <v>286</v>
      </c>
      <c r="C38" s="222">
        <v>142</v>
      </c>
      <c r="D38" s="222">
        <v>428</v>
      </c>
      <c r="E38" s="222">
        <v>285</v>
      </c>
      <c r="F38" s="222">
        <v>141</v>
      </c>
      <c r="G38" s="222">
        <v>9245</v>
      </c>
      <c r="H38" s="222">
        <v>1077</v>
      </c>
      <c r="I38" s="222">
        <v>2380</v>
      </c>
      <c r="J38" s="222">
        <v>6</v>
      </c>
      <c r="K38" s="222">
        <v>700</v>
      </c>
    </row>
    <row r="39" spans="1:11" ht="12.75">
      <c r="A39" s="45"/>
      <c r="B39" s="211"/>
      <c r="C39" s="211"/>
      <c r="D39" s="211"/>
      <c r="E39" s="211"/>
      <c r="F39" s="211"/>
      <c r="G39" s="211"/>
      <c r="H39" s="211"/>
      <c r="I39" s="211"/>
      <c r="J39" s="211"/>
      <c r="K39" s="211"/>
    </row>
    <row r="40" spans="1:11" ht="12.75">
      <c r="A40" s="69" t="s">
        <v>136</v>
      </c>
      <c r="B40" s="225">
        <v>603</v>
      </c>
      <c r="C40" s="225">
        <v>877</v>
      </c>
      <c r="D40" s="223">
        <v>1480</v>
      </c>
      <c r="E40" s="223">
        <v>566</v>
      </c>
      <c r="F40" s="225">
        <v>547</v>
      </c>
      <c r="G40" s="225">
        <v>960</v>
      </c>
      <c r="H40" s="225">
        <v>1000</v>
      </c>
      <c r="I40" s="225">
        <v>1600</v>
      </c>
      <c r="J40" s="225">
        <v>10</v>
      </c>
      <c r="K40" s="225">
        <v>1451</v>
      </c>
    </row>
    <row r="41" spans="1:11" ht="12.75">
      <c r="A41" s="69"/>
      <c r="B41" s="225"/>
      <c r="C41" s="225"/>
      <c r="D41" s="223"/>
      <c r="E41" s="223"/>
      <c r="F41" s="225"/>
      <c r="G41" s="225"/>
      <c r="H41" s="225"/>
      <c r="I41" s="225"/>
      <c r="J41" s="225"/>
      <c r="K41" s="225"/>
    </row>
    <row r="42" spans="1:11" ht="12.75">
      <c r="A42" s="45" t="s">
        <v>268</v>
      </c>
      <c r="B42" s="219">
        <v>35000</v>
      </c>
      <c r="C42" s="219">
        <v>1000</v>
      </c>
      <c r="D42" s="219">
        <v>36000</v>
      </c>
      <c r="E42" s="219">
        <v>35000</v>
      </c>
      <c r="F42" s="219">
        <v>1000</v>
      </c>
      <c r="G42" s="219" t="s">
        <v>34</v>
      </c>
      <c r="H42" s="219">
        <v>1371</v>
      </c>
      <c r="I42" s="219">
        <v>5000</v>
      </c>
      <c r="J42" s="219" t="s">
        <v>34</v>
      </c>
      <c r="K42" s="219">
        <v>52985</v>
      </c>
    </row>
    <row r="43" spans="1:11" ht="12.75">
      <c r="A43" s="45" t="s">
        <v>269</v>
      </c>
      <c r="B43" s="219">
        <v>25000</v>
      </c>
      <c r="C43" s="219">
        <v>800</v>
      </c>
      <c r="D43" s="219">
        <v>25800</v>
      </c>
      <c r="E43" s="219">
        <v>25000</v>
      </c>
      <c r="F43" s="219">
        <v>800</v>
      </c>
      <c r="G43" s="219" t="s">
        <v>34</v>
      </c>
      <c r="H43" s="219">
        <v>1484</v>
      </c>
      <c r="I43" s="219">
        <v>5000</v>
      </c>
      <c r="J43" s="219" t="s">
        <v>34</v>
      </c>
      <c r="K43" s="219">
        <v>41100</v>
      </c>
    </row>
    <row r="44" spans="1:11" ht="12.75">
      <c r="A44" s="69" t="s">
        <v>270</v>
      </c>
      <c r="B44" s="225">
        <v>60000</v>
      </c>
      <c r="C44" s="225">
        <v>1800</v>
      </c>
      <c r="D44" s="225">
        <v>61800</v>
      </c>
      <c r="E44" s="225">
        <v>60000</v>
      </c>
      <c r="F44" s="225">
        <v>1800</v>
      </c>
      <c r="G44" s="225" t="s">
        <v>34</v>
      </c>
      <c r="H44" s="225">
        <v>1418.0833333333333</v>
      </c>
      <c r="I44" s="225">
        <v>5000</v>
      </c>
      <c r="J44" s="225" t="s">
        <v>34</v>
      </c>
      <c r="K44" s="225">
        <v>94085</v>
      </c>
    </row>
    <row r="45" spans="1:11" ht="12.75">
      <c r="A45" s="45"/>
      <c r="B45" s="211"/>
      <c r="C45" s="211"/>
      <c r="D45" s="211"/>
      <c r="E45" s="211"/>
      <c r="F45" s="211"/>
      <c r="G45" s="211"/>
      <c r="H45" s="211"/>
      <c r="I45" s="211"/>
      <c r="J45" s="211"/>
      <c r="K45" s="211"/>
    </row>
    <row r="46" spans="1:11" ht="12.75">
      <c r="A46" s="45" t="s">
        <v>139</v>
      </c>
      <c r="B46" s="219">
        <v>2160</v>
      </c>
      <c r="C46" s="219">
        <v>1200</v>
      </c>
      <c r="D46" s="218">
        <v>3360</v>
      </c>
      <c r="E46" s="218">
        <v>2104</v>
      </c>
      <c r="F46" s="219">
        <v>1196</v>
      </c>
      <c r="G46" s="219">
        <v>960</v>
      </c>
      <c r="H46" s="219">
        <v>3942</v>
      </c>
      <c r="I46" s="219">
        <v>6100</v>
      </c>
      <c r="J46" s="219" t="s">
        <v>34</v>
      </c>
      <c r="K46" s="219">
        <v>15590</v>
      </c>
    </row>
    <row r="47" spans="1:11" ht="12.75">
      <c r="A47" s="45" t="s">
        <v>140</v>
      </c>
      <c r="B47" s="219">
        <v>50</v>
      </c>
      <c r="C47" s="219">
        <v>450</v>
      </c>
      <c r="D47" s="218">
        <v>500</v>
      </c>
      <c r="E47" s="218">
        <v>50</v>
      </c>
      <c r="F47" s="219">
        <v>450</v>
      </c>
      <c r="G47" s="219">
        <v>2000</v>
      </c>
      <c r="H47" s="219">
        <v>500</v>
      </c>
      <c r="I47" s="219">
        <v>3500</v>
      </c>
      <c r="J47" s="219">
        <v>14</v>
      </c>
      <c r="K47" s="219">
        <v>1628</v>
      </c>
    </row>
    <row r="48" spans="1:11" ht="12.75">
      <c r="A48" s="45" t="s">
        <v>141</v>
      </c>
      <c r="B48" s="219">
        <v>4181</v>
      </c>
      <c r="C48" s="219">
        <v>1116</v>
      </c>
      <c r="D48" s="219">
        <v>5297</v>
      </c>
      <c r="E48" s="219">
        <v>4077</v>
      </c>
      <c r="F48" s="219">
        <v>1004</v>
      </c>
      <c r="G48" s="219">
        <v>10417</v>
      </c>
      <c r="H48" s="219">
        <v>825</v>
      </c>
      <c r="I48" s="219">
        <v>1775</v>
      </c>
      <c r="J48" s="219">
        <v>11</v>
      </c>
      <c r="K48" s="219">
        <v>5260</v>
      </c>
    </row>
    <row r="49" spans="1:11" ht="12.75">
      <c r="A49" s="45" t="s">
        <v>142</v>
      </c>
      <c r="B49" s="219">
        <v>225</v>
      </c>
      <c r="C49" s="219">
        <v>1143</v>
      </c>
      <c r="D49" s="218">
        <v>1368</v>
      </c>
      <c r="E49" s="218">
        <v>225</v>
      </c>
      <c r="F49" s="219">
        <v>1123</v>
      </c>
      <c r="G49" s="219">
        <v>5400</v>
      </c>
      <c r="H49" s="219">
        <v>2090</v>
      </c>
      <c r="I49" s="219">
        <v>3065</v>
      </c>
      <c r="J49" s="219">
        <v>10</v>
      </c>
      <c r="K49" s="219">
        <v>3967</v>
      </c>
    </row>
    <row r="50" spans="1:11" ht="12.75">
      <c r="A50" s="45" t="s">
        <v>143</v>
      </c>
      <c r="B50" s="219">
        <v>3998</v>
      </c>
      <c r="C50" s="219">
        <v>531</v>
      </c>
      <c r="D50" s="218">
        <v>4529</v>
      </c>
      <c r="E50" s="218">
        <v>3998</v>
      </c>
      <c r="F50" s="219">
        <v>531</v>
      </c>
      <c r="G50" s="219" t="s">
        <v>34</v>
      </c>
      <c r="H50" s="218">
        <v>2400</v>
      </c>
      <c r="I50" s="218">
        <v>4600</v>
      </c>
      <c r="J50" s="211" t="s">
        <v>34</v>
      </c>
      <c r="K50" s="218">
        <v>12038</v>
      </c>
    </row>
    <row r="51" spans="1:11" ht="12.75">
      <c r="A51" s="45" t="s">
        <v>144</v>
      </c>
      <c r="B51" s="219">
        <v>48270</v>
      </c>
      <c r="C51" s="219">
        <v>34162</v>
      </c>
      <c r="D51" s="218">
        <v>82432</v>
      </c>
      <c r="E51" s="218">
        <v>45274</v>
      </c>
      <c r="F51" s="219">
        <v>30961</v>
      </c>
      <c r="G51" s="219" t="s">
        <v>34</v>
      </c>
      <c r="H51" s="219">
        <v>2100</v>
      </c>
      <c r="I51" s="219">
        <v>4050</v>
      </c>
      <c r="J51" s="219" t="s">
        <v>34</v>
      </c>
      <c r="K51" s="219">
        <v>220467</v>
      </c>
    </row>
    <row r="52" spans="1:11" ht="12.75">
      <c r="A52" s="69" t="s">
        <v>260</v>
      </c>
      <c r="B52" s="222">
        <v>58884</v>
      </c>
      <c r="C52" s="222">
        <v>38602</v>
      </c>
      <c r="D52" s="222">
        <v>97486</v>
      </c>
      <c r="E52" s="222">
        <v>55728</v>
      </c>
      <c r="F52" s="222">
        <v>35265</v>
      </c>
      <c r="G52" s="222">
        <v>18777</v>
      </c>
      <c r="H52" s="222">
        <v>2096</v>
      </c>
      <c r="I52" s="222">
        <v>4025</v>
      </c>
      <c r="J52" s="222">
        <v>10</v>
      </c>
      <c r="K52" s="222">
        <v>258950</v>
      </c>
    </row>
    <row r="53" spans="1:11" ht="12.75">
      <c r="A53" s="45"/>
      <c r="B53" s="211"/>
      <c r="C53" s="211"/>
      <c r="D53" s="211"/>
      <c r="E53" s="211"/>
      <c r="F53" s="211"/>
      <c r="G53" s="211"/>
      <c r="H53" s="211"/>
      <c r="I53" s="211"/>
      <c r="J53" s="211"/>
      <c r="K53" s="211"/>
    </row>
    <row r="54" spans="1:11" ht="12.75">
      <c r="A54" s="45" t="s">
        <v>145</v>
      </c>
      <c r="B54" s="218">
        <v>2</v>
      </c>
      <c r="C54" s="218">
        <v>7</v>
      </c>
      <c r="D54" s="218">
        <v>9</v>
      </c>
      <c r="E54" s="218">
        <v>2</v>
      </c>
      <c r="F54" s="218">
        <v>4</v>
      </c>
      <c r="G54" s="218">
        <v>12178</v>
      </c>
      <c r="H54" s="219">
        <v>1000</v>
      </c>
      <c r="I54" s="219">
        <v>3500</v>
      </c>
      <c r="J54" s="219">
        <v>20</v>
      </c>
      <c r="K54" s="219">
        <v>260</v>
      </c>
    </row>
    <row r="55" spans="1:11" ht="12.75">
      <c r="A55" s="69" t="s">
        <v>146</v>
      </c>
      <c r="B55" s="223">
        <v>2</v>
      </c>
      <c r="C55" s="223">
        <v>7</v>
      </c>
      <c r="D55" s="223">
        <v>9</v>
      </c>
      <c r="E55" s="223">
        <v>2</v>
      </c>
      <c r="F55" s="223">
        <v>4</v>
      </c>
      <c r="G55" s="223">
        <v>12178</v>
      </c>
      <c r="H55" s="222">
        <v>1000</v>
      </c>
      <c r="I55" s="222">
        <v>3500</v>
      </c>
      <c r="J55" s="222">
        <v>20</v>
      </c>
      <c r="K55" s="222">
        <v>260</v>
      </c>
    </row>
    <row r="56" spans="1:11" ht="12.75">
      <c r="A56" s="45"/>
      <c r="B56" s="211"/>
      <c r="C56" s="211"/>
      <c r="D56" s="211"/>
      <c r="E56" s="211"/>
      <c r="F56" s="211"/>
      <c r="G56" s="211"/>
      <c r="H56" s="211"/>
      <c r="I56" s="211"/>
      <c r="J56" s="211"/>
      <c r="K56" s="211"/>
    </row>
    <row r="57" spans="1:11" ht="13.5" thickBot="1">
      <c r="A57" s="212" t="s">
        <v>147</v>
      </c>
      <c r="B57" s="213">
        <f aca="true" t="shared" si="0" ref="B57:G57">SUM(B9,B13,B19:B21,B26:B28,B33,B38:B40,B44,B52,B55)</f>
        <v>122565</v>
      </c>
      <c r="C57" s="213">
        <f t="shared" si="0"/>
        <v>41768</v>
      </c>
      <c r="D57" s="213">
        <f t="shared" si="0"/>
        <v>164333</v>
      </c>
      <c r="E57" s="213">
        <f t="shared" si="0"/>
        <v>119302</v>
      </c>
      <c r="F57" s="213">
        <f t="shared" si="0"/>
        <v>38067</v>
      </c>
      <c r="G57" s="213">
        <f t="shared" si="0"/>
        <v>52217</v>
      </c>
      <c r="H57" s="213">
        <f>((H13*E13)+(H19*E19)+(H21*E21)+(H26*E26)+(H28*E28)+(H33*E33)+(H38*E38)+(H40*E40)+(H44*E44)+(H52*E52)+(H55*E55))/E57</f>
        <v>1711.34581985214</v>
      </c>
      <c r="I57" s="213">
        <f>((I13*F13)+(I19*F19)+(I26*F26)+(I33*F33)+(I38*F38)+(I40*F40)+(I44*F44)+(I52*F52)+(I55*F55))/F57</f>
        <v>4023.1891664696454</v>
      </c>
      <c r="J57" s="213">
        <f>((J9*G9)+(J13*G13)+(J19*G19)+(J21*G21)+(J26*G26)+(J33*G33)+(J38*G38)+(J40*G40)+(J52*G52)+(J55*G55))/G57</f>
        <v>10.593408276997913</v>
      </c>
      <c r="K57" s="213">
        <f>SUM(K9,K13,K19:K21,K26:K28,K33,K38:K40,K44,K52,K55)</f>
        <v>357890</v>
      </c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/>
  <dimension ref="A1:E11"/>
  <sheetViews>
    <sheetView showGridLines="0" showZeros="0" zoomScale="75" zoomScaleNormal="75" workbookViewId="0" topLeftCell="A1">
      <selection activeCell="A1" sqref="A1:B1"/>
    </sheetView>
  </sheetViews>
  <sheetFormatPr defaultColWidth="11.421875" defaultRowHeight="12.75"/>
  <cols>
    <col min="1" max="2" width="42.7109375" style="43" customWidth="1"/>
    <col min="3" max="4" width="26.7109375" style="43" customWidth="1"/>
    <col min="5" max="9" width="11.421875" style="43" customWidth="1"/>
    <col min="10" max="10" width="12.28125" style="43" customWidth="1"/>
    <col min="11" max="16384" width="11.421875" style="43" customWidth="1"/>
  </cols>
  <sheetData>
    <row r="1" spans="1:5" ht="18">
      <c r="A1" s="176" t="s">
        <v>0</v>
      </c>
      <c r="B1" s="176"/>
      <c r="C1" s="10"/>
      <c r="D1" s="10"/>
      <c r="E1" s="10"/>
    </row>
    <row r="3" spans="1:4" ht="15">
      <c r="A3" s="155" t="s">
        <v>233</v>
      </c>
      <c r="B3" s="155"/>
      <c r="C3" s="46"/>
      <c r="D3" s="46"/>
    </row>
    <row r="4" spans="3:4" ht="12.75">
      <c r="C4" s="45"/>
      <c r="D4" s="45"/>
    </row>
    <row r="5" spans="1:4" ht="12.75">
      <c r="A5" s="118"/>
      <c r="B5" s="48" t="s">
        <v>229</v>
      </c>
      <c r="C5" s="49"/>
      <c r="D5" s="49"/>
    </row>
    <row r="6" spans="1:4" ht="13.5" thickBot="1">
      <c r="A6" s="119"/>
      <c r="B6" s="51" t="s">
        <v>107</v>
      </c>
      <c r="C6" s="49"/>
      <c r="D6" s="49"/>
    </row>
    <row r="7" spans="1:4" ht="12.75">
      <c r="A7" s="52" t="s">
        <v>230</v>
      </c>
      <c r="B7" s="120" t="s">
        <v>34</v>
      </c>
      <c r="C7" s="121"/>
      <c r="D7" s="121"/>
    </row>
    <row r="8" spans="1:4" ht="13.5" thickBot="1">
      <c r="A8" s="119" t="s">
        <v>231</v>
      </c>
      <c r="B8" s="122">
        <v>11</v>
      </c>
      <c r="C8" s="121"/>
      <c r="D8" s="121"/>
    </row>
    <row r="9" spans="1:4" ht="12.75">
      <c r="A9" s="43" t="s">
        <v>232</v>
      </c>
      <c r="C9" s="45"/>
      <c r="D9" s="45"/>
    </row>
    <row r="10" spans="3:4" ht="12.75">
      <c r="C10" s="45"/>
      <c r="D10" s="45"/>
    </row>
    <row r="11" spans="3:4" ht="12.75">
      <c r="C11" s="45"/>
      <c r="D11" s="45"/>
    </row>
  </sheetData>
  <mergeCells count="2">
    <mergeCell ref="A3:B3"/>
    <mergeCell ref="A1:B1"/>
  </mergeCells>
  <printOptions/>
  <pageMargins left="0.75" right="0.75" top="1" bottom="1" header="0.511811024" footer="0.511811024"/>
  <pageSetup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