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49" activeTab="12"/>
  </bookViews>
  <sheets>
    <sheet name="10.1" sheetId="1" r:id="rId1"/>
    <sheet name="10.2" sheetId="2" r:id="rId2"/>
    <sheet name="10.3" sheetId="3" r:id="rId3"/>
    <sheet name="10.4" sheetId="4" r:id="rId4"/>
    <sheet name="10.5" sheetId="5" r:id="rId5"/>
    <sheet name="10.6" sheetId="6" r:id="rId6"/>
    <sheet name="10.7" sheetId="7" r:id="rId7"/>
    <sheet name="10.8" sheetId="8" r:id="rId8"/>
    <sheet name="10.9" sheetId="9" r:id="rId9"/>
    <sheet name="10.10" sheetId="10" r:id="rId10"/>
    <sheet name="10.11" sheetId="11" r:id="rId11"/>
    <sheet name="10.12" sheetId="12" r:id="rId12"/>
    <sheet name="10.13" sheetId="13" r:id="rId13"/>
    <sheet name="10.14" sheetId="14" r:id="rId14"/>
    <sheet name="10.15" sheetId="15" r:id="rId15"/>
    <sheet name="10.16" sheetId="16" r:id="rId16"/>
    <sheet name="10.17" sheetId="17" r:id="rId17"/>
    <sheet name="10.18" sheetId="18" r:id="rId18"/>
    <sheet name="10.19" sheetId="19" r:id="rId19"/>
    <sheet name="10.20" sheetId="20" r:id="rId20"/>
    <sheet name="10.21" sheetId="21" r:id="rId21"/>
    <sheet name="10.22" sheetId="22" r:id="rId22"/>
    <sheet name="10.23" sheetId="23" r:id="rId23"/>
    <sheet name="10.24" sheetId="24" r:id="rId24"/>
    <sheet name="10.25" sheetId="25" r:id="rId25"/>
  </sheets>
  <externalReferences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>#REF!</definedName>
    <definedName name="\B">'[3]19.22'!#REF!</definedName>
    <definedName name="\C">#REF!</definedName>
    <definedName name="\D">'[3]19.11-12'!$B$51</definedName>
    <definedName name="\G">#REF!</definedName>
    <definedName name="\L">'[3]19.11-12'!$B$53</definedName>
    <definedName name="\N">#REF!</definedName>
    <definedName name="\T">'[3]19.18-19'!#REF!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'[2]p122'!#REF!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'[2]p122'!#REF!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'[2]p122'!#REF!</definedName>
    <definedName name="__123Graph_FCurrent" hidden="1">'[3]19.14-15'!#REF!</definedName>
    <definedName name="__123Graph_FGrßfico1" hidden="1">'[3]19.14-15'!#REF!</definedName>
    <definedName name="__123Graph_X" hidden="1">'[2]p122'!#REF!</definedName>
    <definedName name="__123Graph_XCurrent" hidden="1">'[3]19.14-15'!#REF!</definedName>
    <definedName name="__123Graph_XGrßfico1" hidden="1">'[3]19.14-15'!#REF!</definedName>
    <definedName name="_xlnm.Print_Area" localSheetId="0">'10.1'!$A$1:$H$79</definedName>
    <definedName name="_xlnm.Print_Area" localSheetId="10">'10.11'!$A$1:$I$26</definedName>
    <definedName name="_xlnm.Print_Area" localSheetId="11">'10.12'!$A$1:$I$86</definedName>
    <definedName name="_xlnm.Print_Area" localSheetId="12">'10.13'!$A$1:$I$86</definedName>
    <definedName name="_xlnm.Print_Area" localSheetId="13">'10.14'!$A$1:$I$50</definedName>
    <definedName name="_xlnm.Print_Area" localSheetId="14">'10.15'!$A$1:$I$50</definedName>
    <definedName name="_xlnm.Print_Area" localSheetId="15">'10.16'!$A$1:$I$26</definedName>
    <definedName name="_xlnm.Print_Area" localSheetId="16">'10.17'!$A$1:$G$55</definedName>
    <definedName name="_xlnm.Print_Area" localSheetId="1">'10.2'!$A$1:$G$86</definedName>
    <definedName name="_xlnm.Print_Area" localSheetId="19">'10.20'!$A$1:$G$62</definedName>
    <definedName name="_xlnm.Print_Area" localSheetId="20">'10.21'!$A$1:$G$60</definedName>
    <definedName name="_xlnm.Print_Area" localSheetId="21">'10.22'!$A$1:$G$54</definedName>
    <definedName name="_xlnm.Print_Area" localSheetId="22">'10.23'!$A$1:$I$86</definedName>
    <definedName name="_xlnm.Print_Area" localSheetId="23">'10.24'!$A$1:$F$63</definedName>
    <definedName name="_xlnm.Print_Area" localSheetId="24">'10.25'!$A$1:$F$87</definedName>
    <definedName name="_xlnm.Print_Area" localSheetId="3">'10.4'!$A$1:$I$86</definedName>
    <definedName name="_xlnm.Print_Area" localSheetId="4">'10.5'!$A$1:$G$86</definedName>
    <definedName name="_xlnm.Print_Area" localSheetId="5">'10.6'!$A$1:$G$50</definedName>
    <definedName name="_xlnm.Print_Area" localSheetId="6">'10.7'!$A$1:$I$56</definedName>
    <definedName name="_xlnm.Print_Area" localSheetId="7">'10.8'!$A$1:$I$53</definedName>
    <definedName name="DatosExternos_1" localSheetId="0">'10.1'!$B$9:$F$32</definedName>
    <definedName name="DatosExternos_1" localSheetId="11">'10.12'!$B$8:$I$85</definedName>
    <definedName name="DatosExternos_1" localSheetId="12">'10.13'!$B$8:$I$85</definedName>
    <definedName name="DatosExternos_1" localSheetId="13">'10.14'!$B$8:$I$44</definedName>
    <definedName name="DatosExternos_1" localSheetId="14">'10.15'!$B$8:$I$46</definedName>
    <definedName name="DatosExternos_1" localSheetId="15">'10.16'!$B$8:$I$18</definedName>
    <definedName name="DatosExternos_1" localSheetId="16">'10.17'!$B$8:$G$55</definedName>
    <definedName name="DatosExternos_1" localSheetId="19">'10.20'!$B$8:$G$59</definedName>
    <definedName name="DatosExternos_1" localSheetId="20">'10.21'!$B$8:$G$62</definedName>
    <definedName name="DatosExternos_1" localSheetId="21">'10.22'!$B$8:$G$50</definedName>
    <definedName name="DatosExternos_1" localSheetId="22">'10.23'!$B$8:$I$85</definedName>
    <definedName name="DatosExternos_1" localSheetId="23">'10.24'!$B$8:$C$62</definedName>
    <definedName name="DatosExternos_1" localSheetId="3">'10.4'!$B$8:$I$85</definedName>
    <definedName name="DatosExternos_1" localSheetId="4">'10.5'!$B$8:$G$85</definedName>
    <definedName name="DatosExternos_1" localSheetId="5">'10.6'!$B$8:$G$47</definedName>
    <definedName name="DatosExternos_1" localSheetId="6">'10.7'!$B$12:$I$50</definedName>
    <definedName name="DatosExternos_1" localSheetId="7">'10.8'!$B$8:$I$53</definedName>
    <definedName name="DatosExternos_2" localSheetId="0">'10.1'!$B$44:$H$67</definedName>
    <definedName name="DatosExternos_2" localSheetId="23">'10.24'!$D$8:$F$62</definedName>
    <definedName name="DatosExternos1" localSheetId="0">'10.1'!$B$9:$F$32</definedName>
    <definedName name="DatosExternos10" localSheetId="14">'10.15'!$B$8:$I$49</definedName>
    <definedName name="DatosExternos11" localSheetId="15">'10.16'!$B$8:$G$25</definedName>
    <definedName name="DatosExternos12" localSheetId="12">'10.13'!$B$8:$G$85</definedName>
    <definedName name="DatosExternos13" localSheetId="16">'10.17'!$B$8:$G$53</definedName>
    <definedName name="DatosExternos14" localSheetId="19">'10.20'!$B$8:$G$57</definedName>
    <definedName name="DatosExternos15" localSheetId="20">'10.21'!$B$8:$G$59</definedName>
    <definedName name="DatosExternos18" localSheetId="22">'10.23'!$B$8:$I$85</definedName>
    <definedName name="DatosExternos19" localSheetId="21">'10.22'!$B$8:$G$53</definedName>
    <definedName name="DatosExternos2" localSheetId="0">'10.1'!$B$44:$H$67</definedName>
    <definedName name="DatosExternos23" localSheetId="23">'10.24'!$B$8:$C$62</definedName>
    <definedName name="DatosExternos24" localSheetId="23">'10.24'!$D$8:$F$62</definedName>
    <definedName name="DatosExternos3" localSheetId="0">'10.1'!$B$9:$F$32</definedName>
    <definedName name="DatosExternos3" localSheetId="3">'10.4'!$B$8:$G$85</definedName>
    <definedName name="DatosExternos4" localSheetId="4">'10.5'!$B$8:$E$85</definedName>
    <definedName name="DatosExternos5" localSheetId="5">'10.6'!$B$8:$G$49</definedName>
    <definedName name="DatosExternos6" localSheetId="6">'10.7'!$B$8:$I$55</definedName>
    <definedName name="DatosExternos7" localSheetId="7">'10.8'!$B$8:$I$48</definedName>
    <definedName name="DatosExternos8" localSheetId="11">'10.12'!$B$8:$I$85</definedName>
    <definedName name="DatosExternos9" localSheetId="13">'10.14'!$B$8:$I$49</definedName>
    <definedName name="Imprimir_área_IM">'[4]GANADE15'!$A$35:$AG$39</definedName>
    <definedName name="p421">'[5]CARNE1'!$B$44</definedName>
    <definedName name="p431" hidden="1">'[5]CARNE7'!$G$11:$G$93</definedName>
    <definedName name="PEP">'[4]GANADE1'!$B$79</definedName>
    <definedName name="PEP1">'[6]19.11-12'!$B$51</definedName>
    <definedName name="PEP2">'[4]GANADE1'!$B$75</definedName>
    <definedName name="PEP3">'[6]19.11-12'!$B$53</definedName>
    <definedName name="PEP4" hidden="1">'[6]19.14-15'!$B$34:$B$37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</definedNames>
  <calcPr fullCalcOnLoad="1"/>
</workbook>
</file>

<file path=xl/sharedStrings.xml><?xml version="1.0" encoding="utf-8"?>
<sst xmlns="http://schemas.openxmlformats.org/spreadsheetml/2006/main" count="2916" uniqueCount="197">
  <si>
    <t>CULTIVOS FORRAJEROS</t>
  </si>
  <si>
    <t>10.3.  GRAMINEAS FORRAJERAS: Serie histórica de la superficie cosechada y la producción en verde</t>
  </si>
  <si>
    <t>Cereales de invierno para forraje</t>
  </si>
  <si>
    <t>Maíz forrajero</t>
  </si>
  <si>
    <t>Sorgo forrajero</t>
  </si>
  <si>
    <t>Años</t>
  </si>
  <si>
    <t>Superficie</t>
  </si>
  <si>
    <t>Producción</t>
  </si>
  <si>
    <t>(miles de ha)</t>
  </si>
  <si>
    <t>(miles de t)</t>
  </si>
  <si>
    <t>Ballico</t>
  </si>
  <si>
    <t>Otras gramíneas</t>
  </si>
  <si>
    <t xml:space="preserve">(P) Provisional.   </t>
  </si>
  <si>
    <t>10.9.  ALFALFA: Serie histórica de superficie cosechada, rendimiento, producción en verde, precio y valor</t>
  </si>
  <si>
    <t>Precio medio</t>
  </si>
  <si>
    <t>Rendimiento</t>
  </si>
  <si>
    <t>en verde</t>
  </si>
  <si>
    <t>percibido por los</t>
  </si>
  <si>
    <t>Valor</t>
  </si>
  <si>
    <t>(qm/ha)</t>
  </si>
  <si>
    <t>agricultores</t>
  </si>
  <si>
    <t>(miles de euros)</t>
  </si>
  <si>
    <t>(euros/100kg)</t>
  </si>
  <si>
    <t>10.10.  VEZA FORRAJE: Serie histórica de superficie cosechada, rendimiento, producción en verde, precio y valor</t>
  </si>
  <si>
    <t>10.11.  OTRAS LEGUMINOSAS FORRAJERAS: Serie histórica de superficie cosechada y producción en verde</t>
  </si>
  <si>
    <t>Trébol</t>
  </si>
  <si>
    <t>Esparceta</t>
  </si>
  <si>
    <t>Zulla</t>
  </si>
  <si>
    <t>Otras</t>
  </si>
  <si>
    <t>(miles ha)</t>
  </si>
  <si>
    <t>10.18.  OTROS CULTIVOS FORRAJEROS: Serie histórica de superficie cosechada y producción en verde</t>
  </si>
  <si>
    <t>Nabo forrajero</t>
  </si>
  <si>
    <t>Remolacha forrajera</t>
  </si>
  <si>
    <t>Col forrajera</t>
  </si>
  <si>
    <t>Otros cultivos forrajeros</t>
  </si>
  <si>
    <t>10.19.  PRADERAS POLIFITAS: Serie histórica de superficie cosechada, rendimiento,</t>
  </si>
  <si>
    <t xml:space="preserve"> producción en verde y valor</t>
  </si>
  <si>
    <t>Superficie (hectáreas)</t>
  </si>
  <si>
    <t>Cultivos</t>
  </si>
  <si>
    <t>Cosechada</t>
  </si>
  <si>
    <t>Pastada solamente</t>
  </si>
  <si>
    <t>Secano</t>
  </si>
  <si>
    <t>Regadío</t>
  </si>
  <si>
    <t>Total</t>
  </si>
  <si>
    <t xml:space="preserve"> Cereales de invierno para forraje</t>
  </si>
  <si>
    <t>–</t>
  </si>
  <si>
    <t xml:space="preserve"> Maíz forrajero</t>
  </si>
  <si>
    <t xml:space="preserve"> Sorgo forrajero</t>
  </si>
  <si>
    <t xml:space="preserve"> Ballico</t>
  </si>
  <si>
    <t xml:space="preserve"> Otras gramíneas para forraje</t>
  </si>
  <si>
    <t>LEGUMINOSAS</t>
  </si>
  <si>
    <t xml:space="preserve"> Alfalfa</t>
  </si>
  <si>
    <t xml:space="preserve"> Trébol</t>
  </si>
  <si>
    <t xml:space="preserve"> Esparceta</t>
  </si>
  <si>
    <t xml:space="preserve"> Zulla</t>
  </si>
  <si>
    <t xml:space="preserve"> Veza para forraje</t>
  </si>
  <si>
    <t xml:space="preserve"> Otras leguminosas para forraje</t>
  </si>
  <si>
    <t xml:space="preserve"> Nabo forrajero</t>
  </si>
  <si>
    <t xml:space="preserve"> Remolacha forrajera</t>
  </si>
  <si>
    <t xml:space="preserve"> Zanahoria forrajera</t>
  </si>
  <si>
    <t xml:space="preserve"> Otros</t>
  </si>
  <si>
    <t>PRADERAS POLIFITAS</t>
  </si>
  <si>
    <t>FORRAJERAS VARIAS</t>
  </si>
  <si>
    <t xml:space="preserve"> Col forrajera</t>
  </si>
  <si>
    <t xml:space="preserve"> Calabaza forrajera</t>
  </si>
  <si>
    <t xml:space="preserve"> Otros forrajes varios</t>
  </si>
  <si>
    <t>TOTAL CULTIVOS FORRAJEROS</t>
  </si>
  <si>
    <t>Producción cosechada</t>
  </si>
  <si>
    <t>Rendimiento en verde</t>
  </si>
  <si>
    <t>Producción en verde (toneladas)</t>
  </si>
  <si>
    <t>(kg/ha)</t>
  </si>
  <si>
    <t>Destino de la producción</t>
  </si>
  <si>
    <t>Consumo</t>
  </si>
  <si>
    <t>Para</t>
  </si>
  <si>
    <t>Para des-</t>
  </si>
  <si>
    <t>heno</t>
  </si>
  <si>
    <t>ensilado</t>
  </si>
  <si>
    <t>hidratación</t>
  </si>
  <si>
    <t xml:space="preserve"> Cereales invierno forraje</t>
  </si>
  <si>
    <t xml:space="preserve"> Otras gramíneas forraje</t>
  </si>
  <si>
    <t xml:space="preserve"> Otras leguminosas forraje</t>
  </si>
  <si>
    <t>Peso vivo mantenido durante el año</t>
  </si>
  <si>
    <t>Uso</t>
  </si>
  <si>
    <t>Rendimiento (kg/ha)</t>
  </si>
  <si>
    <t>(toneladas)</t>
  </si>
  <si>
    <t xml:space="preserve"> Superficie cosechada y pastada</t>
  </si>
  <si>
    <t xml:space="preserve"> Superficie pastada solamente</t>
  </si>
  <si>
    <t>TOTAL</t>
  </si>
  <si>
    <t>Provincias y</t>
  </si>
  <si>
    <t>Superficie cosechada total</t>
  </si>
  <si>
    <t>Comunidades Autónomas</t>
  </si>
  <si>
    <t>Raíces y</t>
  </si>
  <si>
    <t>Praderas</t>
  </si>
  <si>
    <t>Gramíneas</t>
  </si>
  <si>
    <t>Leguminosas</t>
  </si>
  <si>
    <t>tubérculos</t>
  </si>
  <si>
    <t>polifitas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</si>
  <si>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</si>
  <si>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</si>
  <si>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</si>
  <si>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</si>
  <si>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</si>
  <si>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</si>
  <si>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</si>
  <si>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</si>
  <si>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</si>
  <si>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</si>
  <si>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</si>
  <si>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</si>
  <si>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</si>
  <si>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</si>
  <si>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</si>
  <si>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</si>
  <si>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</si>
  <si>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</si>
  <si>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</si>
  <si>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</si>
  <si>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</si>
  <si>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</si>
  <si>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</si>
  <si>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</si>
  <si>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</si>
  <si>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</si>
  <si>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</si>
  <si>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</si>
  <si>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</si>
  <si>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</si>
  <si>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</si>
  <si>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</si>
  <si>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</si>
  <si>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</si>
  <si>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</si>
  <si>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</si>
  <si>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</si>
  <si>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</si>
  <si>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</si>
  <si>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</si>
  <si>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</si>
  <si>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</si>
  <si>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</si>
  <si>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</si>
  <si>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</si>
  <si>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</si>
  <si>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</si>
  <si>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</si>
  <si>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</si>
  <si>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</si>
  <si>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</si>
  <si>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</si>
  <si>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</si>
  <si>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</si>
  <si>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</si>
  <si>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</si>
  <si>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</si>
  <si>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</si>
  <si>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Superficie (ha)</t>
  </si>
  <si>
    <t>Superficie cosechada</t>
  </si>
  <si>
    <t>Rendimiento en verde (kg/ha)</t>
  </si>
  <si>
    <t>Producción en</t>
  </si>
  <si>
    <t>verde (t)</t>
  </si>
  <si>
    <t>(hectáreas)</t>
  </si>
  <si>
    <t/>
  </si>
  <si>
    <t>Superficies (hectáreas)</t>
  </si>
  <si>
    <t>Cosechada y pastada</t>
  </si>
  <si>
    <t>peso vivo mantenido</t>
  </si>
  <si>
    <t>(toneladas/año)</t>
  </si>
  <si>
    <t>Barbechos pastados</t>
  </si>
  <si>
    <t>Rastrojeras pastadas</t>
  </si>
  <si>
    <t>Otros aprovech.</t>
  </si>
  <si>
    <t>Peso vivo mantenido</t>
  </si>
  <si>
    <t>10.1.  CULTIVOS FORRAJEROS: Resumen nacional de superficie, rendimiento y producción, 2002</t>
  </si>
  <si>
    <t>10.4.  CEREALES DE INVIERNO PARA FORRAJE: Análisis provincial de superficie, rendimiento y producción, 2002</t>
  </si>
  <si>
    <t>10.5.  MAIZ FORRAJERO: Análisis provincial de superficie, rendimiento y producción, 2002</t>
  </si>
  <si>
    <t>10.6.  SORGO FORRAJERO: Análisis provincial de superficie, rendimiento y producción, 2002</t>
  </si>
  <si>
    <t>10.7.  BALLICO: Análisis provincial de superficie, rendimiento y producción, 2002</t>
  </si>
  <si>
    <t>10.8.  OTRAS GRAMINEAS: Análisis provincial de superficie, rendimiento y producción, 2002</t>
  </si>
  <si>
    <t>2003 (P)</t>
  </si>
  <si>
    <t>10.12.  ALFALFA: Análisis provincial de superficie, rendimiento y producción, 2002</t>
  </si>
  <si>
    <t>10.13.  VEZA PARA FORRAJE: Análisis provincial de superficie, rendimiento y producción, 2002</t>
  </si>
  <si>
    <t>10.14.  TREBOL: Análisis provincial de superficie, rendimiento y producción, 2002</t>
  </si>
  <si>
    <t>10.15.  ESPARCETA: Análisis provincial de superficie, rendimiento y producción, 2002</t>
  </si>
  <si>
    <t>10.16.  ZULLA: Análisis provincial de superficie, rendimiento y producción, 2002</t>
  </si>
  <si>
    <t>10.17.  OTRAS LEGUMINOSAS PARA FORRAJE: Análisis provincial de superficie, rendimiento y producción, 2002</t>
  </si>
  <si>
    <t>10.20.  NABO FORRAJERO: Análisis provincial de superficie, rendimiento y producción, 2002</t>
  </si>
  <si>
    <t>10.21.  REMOLACHA FORRAJERA: Análisis provincial de superficie, rendimiento y producción, 2002</t>
  </si>
  <si>
    <t>10.22.  COL FORRAJERA: Análisis provincial de superficie, rendimiento y producción, 2002</t>
  </si>
  <si>
    <t>10.23.  PRADERAS POLIFITAS: Análisis provincial de superficie, rendimiento y producción, 2002</t>
  </si>
  <si>
    <t>10.24.  CULTIVOS FORRAJEROS PASTADOS: Análisis provincial de superficie y producción, 2002</t>
  </si>
  <si>
    <t>GRAMÍNEAS</t>
  </si>
  <si>
    <t>RAÍCES Y TUBÉRCULOS</t>
  </si>
  <si>
    <t>10.2.  CULTIVOS FORRAJEROS: Análisis provincial de la superficie total cosechada según grupos (hectáreas), 2002</t>
  </si>
  <si>
    <t xml:space="preserve"> PAÍS VASCO</t>
  </si>
  <si>
    <t xml:space="preserve"> CASTILLA Y LEÓN</t>
  </si>
  <si>
    <t xml:space="preserve"> ANDALUCÍA</t>
  </si>
  <si>
    <t>Coruña</t>
  </si>
  <si>
    <t>10.25.  BARBECHOS, RASTROJERAS Y OTROS APROVECHAMIENTOS: Análisis provincial de la superficie y peso vivo mantenido, 2002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</si>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</sst>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0.0"/>
    <numFmt numFmtId="182" formatCode="#,##0.00000_);\(#,##0.00000\)"/>
    <numFmt numFmtId="183" formatCode="0.0000000"/>
    <numFmt numFmtId="184" formatCode="#,##0__;\–#,##0__;0__;@__"/>
  </numFmts>
  <fonts count="12">
    <font>
      <sz val="10"/>
      <name val="Arial"/>
      <family val="0"/>
    </font>
    <font>
      <u val="single"/>
      <sz val="9"/>
      <color indexed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sz val="10"/>
      <color indexed="10"/>
      <name val="Arial"/>
      <family val="2"/>
    </font>
    <font>
      <sz val="11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0" xfId="0" applyFill="1" applyAlignment="1" quotePrefix="1">
      <alignment horizontal="center"/>
    </xf>
    <xf numFmtId="0" fontId="0" fillId="2" borderId="2" xfId="0" applyFill="1" applyBorder="1" applyAlignment="1" quotePrefix="1">
      <alignment horizontal="center"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 horizontal="left"/>
    </xf>
    <xf numFmtId="178" fontId="0" fillId="2" borderId="4" xfId="0" applyNumberFormat="1" applyFill="1" applyBorder="1" applyAlignment="1" applyProtection="1">
      <alignment/>
      <protection/>
    </xf>
    <xf numFmtId="176" fontId="0" fillId="2" borderId="4" xfId="0" applyNumberFormat="1" applyFill="1" applyBorder="1" applyAlignment="1" applyProtection="1">
      <alignment/>
      <protection/>
    </xf>
    <xf numFmtId="0" fontId="0" fillId="2" borderId="0" xfId="0" applyFill="1" applyBorder="1" applyAlignment="1">
      <alignment horizontal="left"/>
    </xf>
    <xf numFmtId="178" fontId="0" fillId="2" borderId="2" xfId="0" applyNumberFormat="1" applyFill="1" applyBorder="1" applyAlignment="1" applyProtection="1">
      <alignment/>
      <protection/>
    </xf>
    <xf numFmtId="176" fontId="0" fillId="2" borderId="2" xfId="0" applyNumberFormat="1" applyFill="1" applyBorder="1" applyAlignment="1" applyProtection="1">
      <alignment/>
      <protection/>
    </xf>
    <xf numFmtId="178" fontId="0" fillId="2" borderId="2" xfId="0" applyNumberFormat="1" applyFill="1" applyBorder="1" applyAlignment="1">
      <alignment/>
    </xf>
    <xf numFmtId="176" fontId="0" fillId="2" borderId="2" xfId="0" applyNumberFormat="1" applyFill="1" applyBorder="1" applyAlignment="1">
      <alignment/>
    </xf>
    <xf numFmtId="0" fontId="0" fillId="2" borderId="5" xfId="0" applyFill="1" applyBorder="1" applyAlignment="1">
      <alignment horizontal="left"/>
    </xf>
    <xf numFmtId="178" fontId="0" fillId="2" borderId="6" xfId="0" applyNumberFormat="1" applyFill="1" applyBorder="1" applyAlignment="1">
      <alignment/>
    </xf>
    <xf numFmtId="176" fontId="0" fillId="2" borderId="6" xfId="0" applyNumberFormat="1" applyFill="1" applyBorder="1" applyAlignment="1">
      <alignment/>
    </xf>
    <xf numFmtId="178" fontId="0" fillId="2" borderId="6" xfId="0" applyNumberFormat="1" applyFill="1" applyBorder="1" applyAlignment="1" applyProtection="1">
      <alignment/>
      <protection/>
    </xf>
    <xf numFmtId="0" fontId="0" fillId="0" borderId="7" xfId="0" applyFill="1" applyBorder="1" applyAlignment="1">
      <alignment horizontal="left"/>
    </xf>
    <xf numFmtId="178" fontId="0" fillId="0" borderId="8" xfId="0" applyNumberFormat="1" applyFill="1" applyBorder="1" applyAlignment="1">
      <alignment/>
    </xf>
    <xf numFmtId="176" fontId="0" fillId="0" borderId="8" xfId="0" applyNumberFormat="1" applyFill="1" applyBorder="1" applyAlignment="1">
      <alignment/>
    </xf>
    <xf numFmtId="176" fontId="0" fillId="0" borderId="9" xfId="0" applyNumberFormat="1" applyFill="1" applyBorder="1" applyAlignment="1">
      <alignment/>
    </xf>
    <xf numFmtId="0" fontId="0" fillId="0" borderId="0" xfId="0" applyFill="1" applyAlignment="1">
      <alignment/>
    </xf>
    <xf numFmtId="0" fontId="6" fillId="2" borderId="1" xfId="0" applyFont="1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0" borderId="0" xfId="0" applyBorder="1" applyAlignment="1">
      <alignment/>
    </xf>
    <xf numFmtId="0" fontId="0" fillId="2" borderId="5" xfId="0" applyFill="1" applyBorder="1" applyAlignment="1" quotePrefix="1">
      <alignment horizontal="center"/>
    </xf>
    <xf numFmtId="0" fontId="0" fillId="2" borderId="10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11" xfId="0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 quotePrefix="1">
      <alignment horizontal="center"/>
    </xf>
    <xf numFmtId="0" fontId="0" fillId="2" borderId="9" xfId="0" applyFill="1" applyBorder="1" applyAlignment="1" quotePrefix="1">
      <alignment horizontal="center"/>
    </xf>
    <xf numFmtId="179" fontId="0" fillId="2" borderId="4" xfId="0" applyNumberFormat="1" applyFill="1" applyBorder="1" applyAlignment="1" applyProtection="1">
      <alignment/>
      <protection/>
    </xf>
    <xf numFmtId="179" fontId="0" fillId="2" borderId="2" xfId="0" applyNumberFormat="1" applyFill="1" applyBorder="1" applyAlignment="1" applyProtection="1">
      <alignment/>
      <protection/>
    </xf>
    <xf numFmtId="179" fontId="0" fillId="2" borderId="2" xfId="0" applyNumberFormat="1" applyFill="1" applyBorder="1" applyAlignment="1">
      <alignment/>
    </xf>
    <xf numFmtId="179" fontId="0" fillId="2" borderId="6" xfId="0" applyNumberFormat="1" applyFill="1" applyBorder="1" applyAlignment="1">
      <alignment/>
    </xf>
    <xf numFmtId="178" fontId="0" fillId="2" borderId="8" xfId="0" applyNumberFormat="1" applyFill="1" applyBorder="1" applyAlignment="1">
      <alignment/>
    </xf>
    <xf numFmtId="176" fontId="0" fillId="2" borderId="8" xfId="0" applyNumberFormat="1" applyFill="1" applyBorder="1" applyAlignment="1">
      <alignment/>
    </xf>
    <xf numFmtId="179" fontId="0" fillId="2" borderId="9" xfId="0" applyNumberFormat="1" applyFill="1" applyBorder="1" applyAlignment="1">
      <alignment/>
    </xf>
    <xf numFmtId="0" fontId="0" fillId="2" borderId="12" xfId="0" applyFill="1" applyBorder="1" applyAlignment="1">
      <alignment/>
    </xf>
    <xf numFmtId="179" fontId="0" fillId="2" borderId="8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178" fontId="0" fillId="2" borderId="0" xfId="0" applyNumberFormat="1" applyFill="1" applyBorder="1" applyAlignment="1">
      <alignment/>
    </xf>
    <xf numFmtId="178" fontId="0" fillId="2" borderId="0" xfId="0" applyNumberFormat="1" applyFill="1" applyBorder="1" applyAlignment="1" applyProtection="1">
      <alignment/>
      <protection/>
    </xf>
    <xf numFmtId="176" fontId="0" fillId="2" borderId="0" xfId="0" applyNumberFormat="1" applyFill="1" applyBorder="1" applyAlignment="1">
      <alignment/>
    </xf>
    <xf numFmtId="182" fontId="0" fillId="2" borderId="0" xfId="0" applyNumberFormat="1" applyFill="1" applyBorder="1" applyAlignment="1">
      <alignment/>
    </xf>
    <xf numFmtId="183" fontId="0" fillId="0" borderId="0" xfId="0" applyNumberFormat="1" applyBorder="1" applyAlignment="1">
      <alignment/>
    </xf>
    <xf numFmtId="179" fontId="0" fillId="2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7" fillId="2" borderId="1" xfId="0" applyFont="1" applyFill="1" applyBorder="1" applyAlignment="1">
      <alignment horizontal="left"/>
    </xf>
    <xf numFmtId="0" fontId="0" fillId="2" borderId="5" xfId="0" applyFill="1" applyBorder="1" applyAlignment="1">
      <alignment/>
    </xf>
    <xf numFmtId="0" fontId="0" fillId="2" borderId="4" xfId="0" applyNumberFormat="1" applyFill="1" applyBorder="1" applyAlignment="1" applyProtection="1">
      <alignment/>
      <protection/>
    </xf>
    <xf numFmtId="0" fontId="0" fillId="2" borderId="2" xfId="0" applyNumberFormat="1" applyFill="1" applyBorder="1" applyAlignment="1" applyProtection="1">
      <alignment/>
      <protection/>
    </xf>
    <xf numFmtId="0" fontId="0" fillId="2" borderId="2" xfId="0" applyNumberFormat="1" applyFill="1" applyBorder="1" applyAlignment="1">
      <alignment/>
    </xf>
    <xf numFmtId="0" fontId="0" fillId="2" borderId="6" xfId="0" applyNumberFormat="1" applyFill="1" applyBorder="1" applyAlignment="1">
      <alignment/>
    </xf>
    <xf numFmtId="0" fontId="0" fillId="2" borderId="6" xfId="0" applyNumberFormat="1" applyFill="1" applyBorder="1" applyAlignment="1" applyProtection="1">
      <alignment/>
      <protection/>
    </xf>
    <xf numFmtId="0" fontId="0" fillId="0" borderId="5" xfId="0" applyBorder="1" applyAlignment="1">
      <alignment horizontal="left"/>
    </xf>
    <xf numFmtId="181" fontId="0" fillId="0" borderId="8" xfId="0" applyNumberFormat="1" applyFill="1" applyBorder="1" applyAlignment="1">
      <alignment/>
    </xf>
    <xf numFmtId="180" fontId="0" fillId="2" borderId="4" xfId="0" applyNumberFormat="1" applyFill="1" applyBorder="1" applyAlignment="1" applyProtection="1">
      <alignment/>
      <protection/>
    </xf>
    <xf numFmtId="180" fontId="0" fillId="2" borderId="2" xfId="0" applyNumberFormat="1" applyFill="1" applyBorder="1" applyAlignment="1" applyProtection="1">
      <alignment/>
      <protection/>
    </xf>
    <xf numFmtId="180" fontId="0" fillId="2" borderId="2" xfId="0" applyNumberFormat="1" applyFill="1" applyBorder="1" applyAlignment="1">
      <alignment/>
    </xf>
    <xf numFmtId="180" fontId="0" fillId="2" borderId="6" xfId="0" applyNumberFormat="1" applyFill="1" applyBorder="1" applyAlignment="1">
      <alignment/>
    </xf>
    <xf numFmtId="180" fontId="0" fillId="0" borderId="8" xfId="0" applyNumberFormat="1" applyFill="1" applyBorder="1" applyAlignment="1">
      <alignment/>
    </xf>
    <xf numFmtId="176" fontId="0" fillId="2" borderId="13" xfId="0" applyNumberFormat="1" applyFill="1" applyBorder="1" applyAlignment="1" applyProtection="1">
      <alignment/>
      <protection/>
    </xf>
    <xf numFmtId="178" fontId="0" fillId="2" borderId="4" xfId="0" applyNumberFormat="1" applyFill="1" applyBorder="1" applyAlignment="1">
      <alignment/>
    </xf>
    <xf numFmtId="176" fontId="0" fillId="2" borderId="4" xfId="0" applyNumberFormat="1" applyFill="1" applyBorder="1" applyAlignment="1">
      <alignment/>
    </xf>
    <xf numFmtId="176" fontId="0" fillId="2" borderId="6" xfId="0" applyNumberFormat="1" applyFill="1" applyBorder="1" applyAlignment="1" applyProtection="1">
      <alignment/>
      <protection/>
    </xf>
    <xf numFmtId="0" fontId="6" fillId="2" borderId="0" xfId="0" applyFont="1" applyFill="1" applyBorder="1" applyAlignment="1">
      <alignment horizontal="left"/>
    </xf>
    <xf numFmtId="0" fontId="0" fillId="2" borderId="14" xfId="0" applyFill="1" applyBorder="1" applyAlignment="1">
      <alignment/>
    </xf>
    <xf numFmtId="0" fontId="0" fillId="0" borderId="12" xfId="0" applyBorder="1" applyAlignment="1">
      <alignment/>
    </xf>
    <xf numFmtId="179" fontId="0" fillId="2" borderId="6" xfId="0" applyNumberFormat="1" applyFill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3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6" fillId="2" borderId="3" xfId="0" applyFont="1" applyFill="1" applyBorder="1" applyAlignment="1">
      <alignment/>
    </xf>
    <xf numFmtId="177" fontId="0" fillId="2" borderId="4" xfId="0" applyNumberFormat="1" applyFont="1" applyFill="1" applyBorder="1" applyAlignment="1">
      <alignment horizontal="right"/>
    </xf>
    <xf numFmtId="184" fontId="0" fillId="2" borderId="2" xfId="0" applyNumberFormat="1" applyFont="1" applyFill="1" applyBorder="1" applyAlignment="1">
      <alignment horizontal="right"/>
    </xf>
    <xf numFmtId="184" fontId="0" fillId="2" borderId="0" xfId="0" applyNumberFormat="1" applyFont="1" applyFill="1" applyAlignment="1">
      <alignment/>
    </xf>
    <xf numFmtId="184" fontId="6" fillId="2" borderId="2" xfId="0" applyNumberFormat="1" applyFont="1" applyFill="1" applyBorder="1" applyAlignment="1">
      <alignment horizontal="right"/>
    </xf>
    <xf numFmtId="0" fontId="6" fillId="2" borderId="0" xfId="0" applyFont="1" applyFill="1" applyAlignment="1">
      <alignment/>
    </xf>
    <xf numFmtId="184" fontId="0" fillId="2" borderId="2" xfId="0" applyNumberFormat="1" applyFont="1" applyFill="1" applyBorder="1" applyAlignment="1" quotePrefix="1">
      <alignment horizontal="right"/>
    </xf>
    <xf numFmtId="184" fontId="6" fillId="2" borderId="2" xfId="0" applyNumberFormat="1" applyFont="1" applyFill="1" applyBorder="1" applyAlignment="1" quotePrefix="1">
      <alignment horizontal="right"/>
    </xf>
    <xf numFmtId="0" fontId="6" fillId="2" borderId="0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184" fontId="6" fillId="2" borderId="9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184" fontId="0" fillId="2" borderId="6" xfId="0" applyNumberFormat="1" applyFont="1" applyFill="1" applyBorder="1" applyAlignment="1">
      <alignment horizontal="right"/>
    </xf>
    <xf numFmtId="184" fontId="0" fillId="2" borderId="0" xfId="0" applyNumberFormat="1" applyFont="1" applyFill="1" applyBorder="1" applyAlignment="1">
      <alignment horizontal="right"/>
    </xf>
    <xf numFmtId="184" fontId="0" fillId="2" borderId="6" xfId="0" applyNumberFormat="1" applyFont="1" applyFill="1" applyBorder="1" applyAlignment="1" quotePrefix="1">
      <alignment horizontal="right"/>
    </xf>
    <xf numFmtId="184" fontId="6" fillId="2" borderId="6" xfId="0" applyNumberFormat="1" applyFont="1" applyFill="1" applyBorder="1" applyAlignment="1">
      <alignment horizontal="right"/>
    </xf>
    <xf numFmtId="184" fontId="6" fillId="2" borderId="0" xfId="0" applyNumberFormat="1" applyFont="1" applyFill="1" applyBorder="1" applyAlignment="1" quotePrefix="1">
      <alignment horizontal="right"/>
    </xf>
    <xf numFmtId="184" fontId="6" fillId="2" borderId="0" xfId="0" applyNumberFormat="1" applyFont="1" applyFill="1" applyBorder="1" applyAlignment="1">
      <alignment horizontal="right"/>
    </xf>
    <xf numFmtId="184" fontId="0" fillId="2" borderId="0" xfId="0" applyNumberFormat="1" applyFont="1" applyFill="1" applyBorder="1" applyAlignment="1" quotePrefix="1">
      <alignment horizontal="right"/>
    </xf>
    <xf numFmtId="184" fontId="6" fillId="2" borderId="8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 quotePrefix="1">
      <alignment horizontal="center"/>
    </xf>
    <xf numFmtId="3" fontId="0" fillId="2" borderId="0" xfId="0" applyNumberFormat="1" applyFont="1" applyFill="1" applyBorder="1" applyAlignment="1">
      <alignment/>
    </xf>
    <xf numFmtId="184" fontId="0" fillId="2" borderId="4" xfId="0" applyNumberFormat="1" applyFont="1" applyFill="1" applyBorder="1" applyAlignment="1">
      <alignment horizontal="right"/>
    </xf>
    <xf numFmtId="184" fontId="6" fillId="2" borderId="9" xfId="0" applyNumberFormat="1" applyFont="1" applyFill="1" applyBorder="1" applyAlignment="1" quotePrefix="1">
      <alignment horizontal="right"/>
    </xf>
    <xf numFmtId="177" fontId="0" fillId="2" borderId="0" xfId="0" applyNumberFormat="1" applyFont="1" applyFill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0" fontId="0" fillId="2" borderId="1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3" fontId="0" fillId="2" borderId="0" xfId="0" applyNumberFormat="1" applyFont="1" applyFill="1" applyAlignment="1">
      <alignment/>
    </xf>
    <xf numFmtId="0" fontId="5" fillId="2" borderId="0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0" fontId="4" fillId="2" borderId="0" xfId="0" applyFont="1" applyFill="1" applyBorder="1" applyAlignment="1">
      <alignment/>
    </xf>
    <xf numFmtId="177" fontId="0" fillId="2" borderId="15" xfId="0" applyNumberFormat="1" applyFont="1" applyFill="1" applyBorder="1" applyAlignment="1">
      <alignment horizontal="center"/>
    </xf>
    <xf numFmtId="184" fontId="0" fillId="2" borderId="2" xfId="0" applyNumberFormat="1" applyFont="1" applyFill="1" applyBorder="1" applyAlignment="1" applyProtection="1">
      <alignment horizontal="right"/>
      <protection/>
    </xf>
    <xf numFmtId="184" fontId="6" fillId="2" borderId="2" xfId="0" applyNumberFormat="1" applyFont="1" applyFill="1" applyBorder="1" applyAlignment="1" applyProtection="1">
      <alignment horizontal="right"/>
      <protection/>
    </xf>
    <xf numFmtId="184" fontId="0" fillId="2" borderId="2" xfId="0" applyNumberFormat="1" applyFont="1" applyFill="1" applyBorder="1" applyAlignment="1" applyProtection="1">
      <alignment horizontal="right"/>
      <protection locked="0"/>
    </xf>
    <xf numFmtId="0" fontId="10" fillId="2" borderId="0" xfId="0" applyFont="1" applyFill="1" applyBorder="1" applyAlignment="1">
      <alignment/>
    </xf>
    <xf numFmtId="184" fontId="6" fillId="2" borderId="9" xfId="0" applyNumberFormat="1" applyFont="1" applyFill="1" applyBorder="1" applyAlignment="1" applyProtection="1">
      <alignment horizontal="right"/>
      <protection/>
    </xf>
    <xf numFmtId="0" fontId="0" fillId="2" borderId="16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 quotePrefix="1">
      <alignment horizontal="left"/>
    </xf>
    <xf numFmtId="0" fontId="0" fillId="2" borderId="17" xfId="0" applyFont="1" applyFill="1" applyBorder="1" applyAlignment="1">
      <alignment horizontal="center"/>
    </xf>
    <xf numFmtId="184" fontId="0" fillId="2" borderId="4" xfId="0" applyNumberFormat="1" applyFont="1" applyFill="1" applyBorder="1" applyAlignment="1" applyProtection="1">
      <alignment horizontal="right"/>
      <protection/>
    </xf>
    <xf numFmtId="164" fontId="0" fillId="2" borderId="0" xfId="0" applyNumberFormat="1" applyFont="1" applyFill="1" applyAlignment="1">
      <alignment/>
    </xf>
    <xf numFmtId="184" fontId="0" fillId="2" borderId="4" xfId="0" applyNumberFormat="1" applyFont="1" applyFill="1" applyBorder="1" applyAlignment="1" quotePrefix="1">
      <alignment horizontal="right"/>
    </xf>
    <xf numFmtId="0" fontId="0" fillId="2" borderId="14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184" fontId="0" fillId="2" borderId="0" xfId="0" applyNumberFormat="1" applyFont="1" applyFill="1" applyAlignment="1">
      <alignment horizontal="right"/>
    </xf>
    <xf numFmtId="0" fontId="6" fillId="2" borderId="5" xfId="0" applyFont="1" applyFill="1" applyBorder="1" applyAlignment="1">
      <alignment/>
    </xf>
    <xf numFmtId="184" fontId="6" fillId="2" borderId="0" xfId="0" applyNumberFormat="1" applyFont="1" applyFill="1" applyAlignment="1">
      <alignment horizontal="right"/>
    </xf>
    <xf numFmtId="0" fontId="6" fillId="2" borderId="7" xfId="0" applyFont="1" applyFill="1" applyBorder="1" applyAlignment="1">
      <alignment/>
    </xf>
    <xf numFmtId="184" fontId="0" fillId="2" borderId="2" xfId="0" applyNumberFormat="1" applyFont="1" applyFill="1" applyBorder="1" applyAlignment="1" applyProtection="1" quotePrefix="1">
      <alignment horizontal="right"/>
      <protection/>
    </xf>
    <xf numFmtId="178" fontId="0" fillId="2" borderId="6" xfId="0" applyNumberFormat="1" applyFont="1" applyFill="1" applyBorder="1" applyAlignment="1" applyProtection="1">
      <alignment/>
      <protection/>
    </xf>
    <xf numFmtId="176" fontId="0" fillId="2" borderId="9" xfId="0" applyNumberFormat="1" applyFill="1" applyBorder="1" applyAlignment="1">
      <alignment/>
    </xf>
    <xf numFmtId="178" fontId="0" fillId="2" borderId="8" xfId="0" applyNumberFormat="1" applyFont="1" applyFill="1" applyBorder="1" applyAlignment="1" applyProtection="1">
      <alignment/>
      <protection/>
    </xf>
    <xf numFmtId="176" fontId="0" fillId="2" borderId="9" xfId="0" applyNumberFormat="1" applyFill="1" applyBorder="1" applyAlignment="1" applyProtection="1">
      <alignment/>
      <protection/>
    </xf>
    <xf numFmtId="3" fontId="0" fillId="2" borderId="4" xfId="0" applyNumberFormat="1" applyFill="1" applyBorder="1" applyAlignment="1" applyProtection="1">
      <alignment/>
      <protection/>
    </xf>
    <xf numFmtId="3" fontId="0" fillId="2" borderId="2" xfId="0" applyNumberFormat="1" applyFill="1" applyBorder="1" applyAlignment="1" applyProtection="1">
      <alignment/>
      <protection/>
    </xf>
    <xf numFmtId="3" fontId="0" fillId="2" borderId="2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180" fontId="0" fillId="2" borderId="6" xfId="0" applyNumberFormat="1" applyFill="1" applyBorder="1" applyAlignment="1" applyProtection="1">
      <alignment/>
      <protection/>
    </xf>
    <xf numFmtId="3" fontId="0" fillId="0" borderId="9" xfId="0" applyNumberFormat="1" applyFill="1" applyBorder="1" applyAlignment="1">
      <alignment/>
    </xf>
    <xf numFmtId="179" fontId="0" fillId="0" borderId="8" xfId="0" applyNumberFormat="1" applyFont="1" applyFill="1" applyBorder="1" applyAlignment="1">
      <alignment/>
    </xf>
    <xf numFmtId="178" fontId="0" fillId="2" borderId="6" xfId="0" applyNumberFormat="1" applyFont="1" applyFill="1" applyBorder="1" applyAlignment="1">
      <alignment/>
    </xf>
    <xf numFmtId="176" fontId="0" fillId="2" borderId="2" xfId="0" applyNumberFormat="1" applyFont="1" applyFill="1" applyBorder="1" applyAlignment="1">
      <alignment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Border="1" applyAlignment="1" quotePrefix="1">
      <alignment/>
    </xf>
    <xf numFmtId="0" fontId="0" fillId="2" borderId="13" xfId="0" applyFont="1" applyFill="1" applyBorder="1" applyAlignment="1">
      <alignment horizontal="right"/>
    </xf>
    <xf numFmtId="184" fontId="0" fillId="2" borderId="6" xfId="0" applyNumberFormat="1" applyFont="1" applyFill="1" applyBorder="1" applyAlignment="1" applyProtection="1">
      <alignment horizontal="right"/>
      <protection/>
    </xf>
    <xf numFmtId="184" fontId="6" fillId="2" borderId="6" xfId="0" applyNumberFormat="1" applyFont="1" applyFill="1" applyBorder="1" applyAlignment="1" applyProtection="1">
      <alignment horizontal="right"/>
      <protection/>
    </xf>
    <xf numFmtId="184" fontId="0" fillId="2" borderId="6" xfId="0" applyNumberFormat="1" applyFont="1" applyFill="1" applyBorder="1" applyAlignment="1" applyProtection="1" quotePrefix="1">
      <alignment horizontal="right"/>
      <protection/>
    </xf>
    <xf numFmtId="184" fontId="7" fillId="2" borderId="0" xfId="0" applyNumberFormat="1" applyFont="1" applyFill="1" applyBorder="1" applyAlignment="1" applyProtection="1">
      <alignment horizontal="right"/>
      <protection/>
    </xf>
    <xf numFmtId="0" fontId="0" fillId="2" borderId="8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184" fontId="0" fillId="2" borderId="2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184" fontId="6" fillId="2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vertical="center"/>
    </xf>
    <xf numFmtId="177" fontId="0" fillId="2" borderId="2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184" fontId="11" fillId="2" borderId="2" xfId="0" applyNumberFormat="1" applyFont="1" applyFill="1" applyBorder="1" applyAlignment="1">
      <alignment horizontal="right"/>
    </xf>
    <xf numFmtId="184" fontId="6" fillId="2" borderId="8" xfId="0" applyNumberFormat="1" applyFont="1" applyFill="1" applyBorder="1" applyAlignment="1" applyProtection="1">
      <alignment horizontal="right"/>
      <protection/>
    </xf>
    <xf numFmtId="0" fontId="0" fillId="2" borderId="18" xfId="0" applyFont="1" applyFill="1" applyBorder="1" applyAlignment="1">
      <alignment/>
    </xf>
    <xf numFmtId="184" fontId="0" fillId="2" borderId="4" xfId="0" applyNumberFormat="1" applyFont="1" applyFill="1" applyBorder="1" applyAlignment="1" applyProtection="1" quotePrefix="1">
      <alignment horizontal="right"/>
      <protection/>
    </xf>
    <xf numFmtId="178" fontId="0" fillId="0" borderId="6" xfId="0" applyNumberFormat="1" applyFill="1" applyBorder="1" applyAlignment="1">
      <alignment/>
    </xf>
    <xf numFmtId="176" fontId="0" fillId="0" borderId="6" xfId="0" applyNumberFormat="1" applyFill="1" applyBorder="1" applyAlignment="1">
      <alignment/>
    </xf>
    <xf numFmtId="176" fontId="0" fillId="0" borderId="2" xfId="0" applyNumberForma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178" fontId="0" fillId="2" borderId="8" xfId="0" applyNumberFormat="1" applyFont="1" applyFill="1" applyBorder="1" applyAlignment="1">
      <alignment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4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4" xfId="0" applyFont="1" applyFill="1" applyBorder="1" applyAlignment="1">
      <alignment horizontal="centerContinuous"/>
    </xf>
    <xf numFmtId="0" fontId="0" fillId="2" borderId="21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9" fontId="5" fillId="0" borderId="0" xfId="2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0" xfId="0" applyFill="1" applyAlignment="1" quotePrefix="1">
      <alignment horizontal="center"/>
    </xf>
    <xf numFmtId="0" fontId="0" fillId="2" borderId="5" xfId="0" applyFill="1" applyBorder="1" applyAlignment="1" quotePrefix="1">
      <alignment horizontal="center"/>
    </xf>
    <xf numFmtId="0" fontId="0" fillId="2" borderId="3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3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0" xfId="0" applyFill="1" applyBorder="1" applyAlignment="1" quotePrefix="1">
      <alignment horizontal="center"/>
    </xf>
    <xf numFmtId="0" fontId="0" fillId="2" borderId="10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externalLink" Target="externalLinks/externalLink6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A01cap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Mis%20documentos\Aea2000definitivo\AEA2000\EXCEL\Base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-33"/>
      <sheetName val="6.34"/>
      <sheetName val="6.35"/>
      <sheetName val="6.36"/>
      <sheetName val="6.37"/>
      <sheetName val="6.38"/>
      <sheetName val="6.39"/>
      <sheetName val="6.27-28"/>
      <sheetName val="6.32"/>
      <sheetName val="6.33-34"/>
      <sheetName val="6.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1">
    <pageSetUpPr fitToPage="1"/>
  </sheetPr>
  <dimension ref="A1:I81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35.7109375" style="84" customWidth="1"/>
    <col min="2" max="2" width="13.7109375" style="84" customWidth="1"/>
    <col min="3" max="3" width="11.7109375" style="84" customWidth="1"/>
    <col min="4" max="6" width="13.7109375" style="84" customWidth="1"/>
    <col min="7" max="7" width="11.421875" style="84" customWidth="1"/>
    <col min="8" max="9" width="12.7109375" style="84" customWidth="1"/>
    <col min="10" max="16" width="10.7109375" style="84" customWidth="1"/>
    <col min="17" max="18" width="11.421875" style="84" customWidth="1"/>
    <col min="19" max="19" width="28.28125" style="84" customWidth="1"/>
    <col min="20" max="25" width="11.57421875" style="84" customWidth="1"/>
    <col min="26" max="16384" width="11.421875" style="84" customWidth="1"/>
  </cols>
  <sheetData>
    <row r="1" spans="1:6" s="81" customFormat="1" ht="18">
      <c r="A1" s="204" t="s">
        <v>0</v>
      </c>
      <c r="B1" s="204"/>
      <c r="C1" s="204"/>
      <c r="D1" s="204"/>
      <c r="E1" s="204"/>
      <c r="F1" s="204"/>
    </row>
    <row r="3" spans="1:6" s="82" customFormat="1" ht="15">
      <c r="A3" s="205" t="s">
        <v>170</v>
      </c>
      <c r="B3" s="205"/>
      <c r="C3" s="205"/>
      <c r="D3" s="205"/>
      <c r="E3" s="205"/>
      <c r="F3" s="205"/>
    </row>
    <row r="4" s="82" customFormat="1" ht="14.25"/>
    <row r="5" spans="1:6" ht="12.75">
      <c r="A5" s="193"/>
      <c r="B5" s="197" t="s">
        <v>37</v>
      </c>
      <c r="C5" s="198"/>
      <c r="D5" s="198"/>
      <c r="E5" s="198"/>
      <c r="F5" s="198"/>
    </row>
    <row r="6" spans="1:6" ht="12.75">
      <c r="A6" s="85" t="s">
        <v>38</v>
      </c>
      <c r="B6" s="197" t="s">
        <v>39</v>
      </c>
      <c r="C6" s="199"/>
      <c r="D6" s="197" t="s">
        <v>40</v>
      </c>
      <c r="E6" s="199"/>
      <c r="F6" s="86"/>
    </row>
    <row r="7" spans="1:6" ht="13.5" thickBot="1">
      <c r="A7" s="87"/>
      <c r="B7" s="88" t="s">
        <v>41</v>
      </c>
      <c r="C7" s="89" t="s">
        <v>42</v>
      </c>
      <c r="D7" s="88" t="s">
        <v>41</v>
      </c>
      <c r="E7" s="89" t="s">
        <v>42</v>
      </c>
      <c r="F7" s="88" t="s">
        <v>43</v>
      </c>
    </row>
    <row r="8" spans="1:6" ht="12.75">
      <c r="A8" s="90" t="s">
        <v>188</v>
      </c>
      <c r="B8" s="91"/>
      <c r="C8" s="91"/>
      <c r="D8" s="91"/>
      <c r="E8" s="91"/>
      <c r="F8" s="91"/>
    </row>
    <row r="9" spans="1:6" ht="12.75">
      <c r="A9" s="87" t="s">
        <v>44</v>
      </c>
      <c r="B9" s="92">
        <v>238406</v>
      </c>
      <c r="C9" s="92">
        <v>10227</v>
      </c>
      <c r="D9" s="92" t="s">
        <v>45</v>
      </c>
      <c r="E9" s="92" t="s">
        <v>45</v>
      </c>
      <c r="F9" s="92">
        <f>SUM(B9:E9)</f>
        <v>248633</v>
      </c>
    </row>
    <row r="10" spans="1:6" ht="12.75">
      <c r="A10" s="87" t="s">
        <v>46</v>
      </c>
      <c r="B10" s="92">
        <v>63083</v>
      </c>
      <c r="C10" s="92">
        <v>21337</v>
      </c>
      <c r="D10" s="92" t="s">
        <v>45</v>
      </c>
      <c r="E10" s="92" t="s">
        <v>45</v>
      </c>
      <c r="F10" s="92">
        <f>SUM(B10:E10)</f>
        <v>84420</v>
      </c>
    </row>
    <row r="11" spans="1:6" ht="12.75">
      <c r="A11" s="87" t="s">
        <v>47</v>
      </c>
      <c r="B11" s="92">
        <v>3986</v>
      </c>
      <c r="C11" s="92">
        <v>1425</v>
      </c>
      <c r="D11" s="92" t="s">
        <v>45</v>
      </c>
      <c r="E11" s="92" t="s">
        <v>45</v>
      </c>
      <c r="F11" s="92">
        <f>SUM(B11:E11)</f>
        <v>5411</v>
      </c>
    </row>
    <row r="12" spans="1:6" ht="12.75">
      <c r="A12" s="87" t="s">
        <v>48</v>
      </c>
      <c r="B12" s="92">
        <v>29921</v>
      </c>
      <c r="C12" s="92">
        <v>7162</v>
      </c>
      <c r="D12" s="92">
        <v>140</v>
      </c>
      <c r="E12" s="92">
        <v>1139</v>
      </c>
      <c r="F12" s="92">
        <f>SUM(B12:E12)</f>
        <v>38362</v>
      </c>
    </row>
    <row r="13" spans="1:6" ht="12.75">
      <c r="A13" s="87" t="s">
        <v>49</v>
      </c>
      <c r="B13" s="92">
        <v>3506</v>
      </c>
      <c r="C13" s="92">
        <v>2006</v>
      </c>
      <c r="D13" s="92">
        <v>1618</v>
      </c>
      <c r="E13" s="92">
        <v>530</v>
      </c>
      <c r="F13" s="92">
        <f>SUM(B13:E13)</f>
        <v>7660</v>
      </c>
    </row>
    <row r="14" spans="1:6" s="95" customFormat="1" ht="12.75">
      <c r="A14" s="166" t="s">
        <v>50</v>
      </c>
      <c r="B14" s="94"/>
      <c r="C14" s="94"/>
      <c r="D14" s="94"/>
      <c r="E14" s="94"/>
      <c r="F14" s="92"/>
    </row>
    <row r="15" spans="1:6" ht="12.75">
      <c r="A15" s="87" t="s">
        <v>51</v>
      </c>
      <c r="B15" s="92">
        <v>48602</v>
      </c>
      <c r="C15" s="92">
        <v>178518</v>
      </c>
      <c r="D15" s="92">
        <v>14776</v>
      </c>
      <c r="E15" s="96">
        <v>1539</v>
      </c>
      <c r="F15" s="92">
        <f aca="true" t="shared" si="0" ref="F15:F20">SUM(B15:E15)</f>
        <v>243435</v>
      </c>
    </row>
    <row r="16" spans="1:6" ht="12.75">
      <c r="A16" s="87" t="s">
        <v>52</v>
      </c>
      <c r="B16" s="92">
        <v>465</v>
      </c>
      <c r="C16" s="92">
        <v>234</v>
      </c>
      <c r="D16" s="92">
        <v>11841</v>
      </c>
      <c r="E16" s="92">
        <v>64</v>
      </c>
      <c r="F16" s="92">
        <f t="shared" si="0"/>
        <v>12604</v>
      </c>
    </row>
    <row r="17" spans="1:6" ht="12.75">
      <c r="A17" s="87" t="s">
        <v>53</v>
      </c>
      <c r="B17" s="92">
        <v>7351</v>
      </c>
      <c r="C17" s="92">
        <v>599</v>
      </c>
      <c r="D17" s="92">
        <v>2996</v>
      </c>
      <c r="E17" s="92">
        <v>79</v>
      </c>
      <c r="F17" s="92">
        <f t="shared" si="0"/>
        <v>11025</v>
      </c>
    </row>
    <row r="18" spans="1:6" ht="12.75">
      <c r="A18" s="87" t="s">
        <v>54</v>
      </c>
      <c r="B18" s="92">
        <v>2008</v>
      </c>
      <c r="C18" s="96">
        <v>30</v>
      </c>
      <c r="D18" s="92" t="s">
        <v>45</v>
      </c>
      <c r="E18" s="92" t="s">
        <v>45</v>
      </c>
      <c r="F18" s="92">
        <f t="shared" si="0"/>
        <v>2038</v>
      </c>
    </row>
    <row r="19" spans="1:6" ht="12.75">
      <c r="A19" s="87" t="s">
        <v>55</v>
      </c>
      <c r="B19" s="92">
        <v>59600</v>
      </c>
      <c r="C19" s="92">
        <v>7059</v>
      </c>
      <c r="D19" s="92" t="s">
        <v>45</v>
      </c>
      <c r="E19" s="92" t="s">
        <v>45</v>
      </c>
      <c r="F19" s="92">
        <f t="shared" si="0"/>
        <v>66659</v>
      </c>
    </row>
    <row r="20" spans="1:6" ht="12.75">
      <c r="A20" s="87" t="s">
        <v>56</v>
      </c>
      <c r="B20" s="92">
        <v>2774</v>
      </c>
      <c r="C20" s="92">
        <v>636</v>
      </c>
      <c r="D20" s="92" t="s">
        <v>45</v>
      </c>
      <c r="E20" s="92" t="s">
        <v>45</v>
      </c>
      <c r="F20" s="92">
        <f t="shared" si="0"/>
        <v>3410</v>
      </c>
    </row>
    <row r="21" spans="1:6" s="95" customFormat="1" ht="12.75">
      <c r="A21" s="166" t="s">
        <v>189</v>
      </c>
      <c r="B21" s="94"/>
      <c r="C21" s="94"/>
      <c r="D21" s="97"/>
      <c r="E21" s="97"/>
      <c r="F21" s="92"/>
    </row>
    <row r="22" spans="1:6" ht="12.75">
      <c r="A22" s="87" t="s">
        <v>57</v>
      </c>
      <c r="B22" s="92">
        <v>3151</v>
      </c>
      <c r="C22" s="92">
        <v>301</v>
      </c>
      <c r="D22" s="92" t="s">
        <v>45</v>
      </c>
      <c r="E22" s="92" t="s">
        <v>45</v>
      </c>
      <c r="F22" s="92">
        <f>SUM(B22:E22)</f>
        <v>3452</v>
      </c>
    </row>
    <row r="23" spans="1:6" ht="12.75">
      <c r="A23" s="87" t="s">
        <v>58</v>
      </c>
      <c r="B23" s="92">
        <v>1107</v>
      </c>
      <c r="C23" s="92">
        <v>1233</v>
      </c>
      <c r="D23" s="92" t="s">
        <v>45</v>
      </c>
      <c r="E23" s="92" t="s">
        <v>45</v>
      </c>
      <c r="F23" s="92">
        <f>SUM(B23:E23)</f>
        <v>2340</v>
      </c>
    </row>
    <row r="24" spans="1:6" ht="12.75">
      <c r="A24" s="87" t="s">
        <v>59</v>
      </c>
      <c r="B24" s="92">
        <v>3</v>
      </c>
      <c r="C24" s="92">
        <v>4</v>
      </c>
      <c r="D24" s="92" t="s">
        <v>45</v>
      </c>
      <c r="E24" s="92" t="s">
        <v>45</v>
      </c>
      <c r="F24" s="92">
        <f>SUM(B24:E24)</f>
        <v>7</v>
      </c>
    </row>
    <row r="25" spans="1:6" ht="12.75">
      <c r="A25" s="87" t="s">
        <v>60</v>
      </c>
      <c r="B25" s="92">
        <v>3</v>
      </c>
      <c r="C25" s="92">
        <v>1</v>
      </c>
      <c r="D25" s="92" t="s">
        <v>45</v>
      </c>
      <c r="E25" s="92" t="s">
        <v>45</v>
      </c>
      <c r="F25" s="92">
        <f>SUM(B25:E25)</f>
        <v>4</v>
      </c>
    </row>
    <row r="26" spans="1:6" ht="12.75">
      <c r="A26" s="98" t="s">
        <v>61</v>
      </c>
      <c r="B26" s="92">
        <v>223112</v>
      </c>
      <c r="C26" s="92">
        <v>22670</v>
      </c>
      <c r="D26" s="92">
        <v>43528</v>
      </c>
      <c r="E26" s="92">
        <v>8686</v>
      </c>
      <c r="F26" s="92">
        <f>SUM(B26:E26)</f>
        <v>297996</v>
      </c>
    </row>
    <row r="27" spans="1:6" s="95" customFormat="1" ht="12.75">
      <c r="A27" s="166" t="s">
        <v>62</v>
      </c>
      <c r="B27" s="94"/>
      <c r="C27" s="94"/>
      <c r="D27" s="94"/>
      <c r="E27" s="94"/>
      <c r="F27" s="92"/>
    </row>
    <row r="28" spans="1:6" ht="12.75">
      <c r="A28" s="87" t="s">
        <v>63</v>
      </c>
      <c r="B28" s="92">
        <v>4674</v>
      </c>
      <c r="C28" s="92">
        <v>2048</v>
      </c>
      <c r="D28" s="92" t="s">
        <v>45</v>
      </c>
      <c r="E28" s="92" t="s">
        <v>45</v>
      </c>
      <c r="F28" s="92">
        <f>SUM(B28:E28)</f>
        <v>6722</v>
      </c>
    </row>
    <row r="29" spans="1:6" ht="12.75">
      <c r="A29" s="87" t="s">
        <v>64</v>
      </c>
      <c r="B29" s="92">
        <v>365</v>
      </c>
      <c r="C29" s="92">
        <v>93</v>
      </c>
      <c r="D29" s="92" t="s">
        <v>45</v>
      </c>
      <c r="E29" s="92" t="s">
        <v>45</v>
      </c>
      <c r="F29" s="92">
        <f>SUM(B29:E29)</f>
        <v>458</v>
      </c>
    </row>
    <row r="30" spans="1:6" ht="12.75">
      <c r="A30" s="87" t="s">
        <v>65</v>
      </c>
      <c r="B30" s="92">
        <v>31557</v>
      </c>
      <c r="C30" s="92">
        <v>4426</v>
      </c>
      <c r="D30" s="92" t="s">
        <v>45</v>
      </c>
      <c r="E30" s="92" t="s">
        <v>45</v>
      </c>
      <c r="F30" s="92">
        <f>SUM(B30:E30)</f>
        <v>35983</v>
      </c>
    </row>
    <row r="31" spans="1:6" ht="12.75">
      <c r="A31" s="87"/>
      <c r="B31" s="92"/>
      <c r="C31" s="92"/>
      <c r="D31" s="96"/>
      <c r="E31" s="96"/>
      <c r="F31" s="92"/>
    </row>
    <row r="32" spans="1:6" ht="13.5" thickBot="1">
      <c r="A32" s="99" t="s">
        <v>66</v>
      </c>
      <c r="B32" s="100">
        <f>SUM(B9:B30)</f>
        <v>723674</v>
      </c>
      <c r="C32" s="100">
        <f>SUM(C9:C30)</f>
        <v>260009</v>
      </c>
      <c r="D32" s="100">
        <f>SUM(D9:D30)</f>
        <v>74899</v>
      </c>
      <c r="E32" s="100">
        <f>SUM(E9:E30)</f>
        <v>12037</v>
      </c>
      <c r="F32" s="100">
        <f>SUM(F9:F30)</f>
        <v>1070619</v>
      </c>
    </row>
    <row r="38" spans="1:8" ht="12.75">
      <c r="A38" s="193"/>
      <c r="B38" s="197" t="s">
        <v>67</v>
      </c>
      <c r="C38" s="198"/>
      <c r="D38" s="198"/>
      <c r="E38" s="198"/>
      <c r="F38" s="198"/>
      <c r="G38" s="198"/>
      <c r="H38" s="198"/>
    </row>
    <row r="39" spans="1:8" ht="12.75">
      <c r="A39" s="85"/>
      <c r="B39" s="200" t="s">
        <v>68</v>
      </c>
      <c r="C39" s="201"/>
      <c r="D39" s="197" t="s">
        <v>69</v>
      </c>
      <c r="E39" s="198"/>
      <c r="F39" s="198"/>
      <c r="G39" s="198"/>
      <c r="H39" s="198"/>
    </row>
    <row r="40" spans="1:8" ht="12.75">
      <c r="A40" s="85" t="s">
        <v>38</v>
      </c>
      <c r="B40" s="202" t="s">
        <v>70</v>
      </c>
      <c r="C40" s="203"/>
      <c r="D40" s="101"/>
      <c r="E40" s="197" t="s">
        <v>71</v>
      </c>
      <c r="F40" s="198"/>
      <c r="G40" s="198"/>
      <c r="H40" s="198"/>
    </row>
    <row r="41" spans="1:8" ht="12.75">
      <c r="A41" s="87"/>
      <c r="B41" s="101"/>
      <c r="C41" s="101"/>
      <c r="D41" s="88" t="s">
        <v>43</v>
      </c>
      <c r="E41" s="88" t="s">
        <v>72</v>
      </c>
      <c r="F41" s="88" t="s">
        <v>73</v>
      </c>
      <c r="G41" s="88" t="s">
        <v>73</v>
      </c>
      <c r="H41" s="88" t="s">
        <v>74</v>
      </c>
    </row>
    <row r="42" spans="1:8" ht="13.5" thickBot="1">
      <c r="A42" s="87"/>
      <c r="B42" s="88" t="s">
        <v>41</v>
      </c>
      <c r="C42" s="88" t="s">
        <v>42</v>
      </c>
      <c r="D42" s="88"/>
      <c r="E42" s="88" t="s">
        <v>16</v>
      </c>
      <c r="F42" s="88" t="s">
        <v>75</v>
      </c>
      <c r="G42" s="88" t="s">
        <v>76</v>
      </c>
      <c r="H42" s="88" t="s">
        <v>77</v>
      </c>
    </row>
    <row r="43" spans="1:8" ht="12.75">
      <c r="A43" s="90" t="s">
        <v>188</v>
      </c>
      <c r="B43" s="102"/>
      <c r="C43" s="167"/>
      <c r="D43" s="102"/>
      <c r="E43" s="102"/>
      <c r="F43" s="102"/>
      <c r="G43" s="102"/>
      <c r="H43" s="102"/>
    </row>
    <row r="44" spans="1:8" ht="12.75">
      <c r="A44" s="87" t="s">
        <v>78</v>
      </c>
      <c r="B44" s="130">
        <v>7930</v>
      </c>
      <c r="C44" s="168">
        <v>25668</v>
      </c>
      <c r="D44" s="92">
        <f>SUM(E44:H44)</f>
        <v>2153181</v>
      </c>
      <c r="E44" s="92">
        <v>1260584</v>
      </c>
      <c r="F44" s="92">
        <v>538159</v>
      </c>
      <c r="G44" s="92">
        <v>354438</v>
      </c>
      <c r="H44" s="92" t="s">
        <v>45</v>
      </c>
    </row>
    <row r="45" spans="1:9" ht="12.75">
      <c r="A45" s="87" t="s">
        <v>46</v>
      </c>
      <c r="B45" s="130">
        <v>42341.33137295309</v>
      </c>
      <c r="C45" s="130">
        <v>59129.74794957117</v>
      </c>
      <c r="D45" s="92">
        <f>SUM(E45:G45)</f>
        <v>3932670</v>
      </c>
      <c r="E45" s="92">
        <v>957700</v>
      </c>
      <c r="F45" s="92">
        <v>31068</v>
      </c>
      <c r="G45" s="92">
        <v>2943902</v>
      </c>
      <c r="H45" s="92" t="s">
        <v>45</v>
      </c>
      <c r="I45" s="93"/>
    </row>
    <row r="46" spans="1:8" ht="12.75">
      <c r="A46" s="87" t="s">
        <v>47</v>
      </c>
      <c r="B46" s="130">
        <v>21179</v>
      </c>
      <c r="C46" s="168">
        <v>48246</v>
      </c>
      <c r="D46" s="92">
        <f>SUM(E46:H46)</f>
        <v>153171</v>
      </c>
      <c r="E46" s="92">
        <v>35613</v>
      </c>
      <c r="F46" s="92">
        <v>3605</v>
      </c>
      <c r="G46" s="92">
        <v>113953</v>
      </c>
      <c r="H46" s="92" t="s">
        <v>45</v>
      </c>
    </row>
    <row r="47" spans="1:9" ht="12.75">
      <c r="A47" s="87" t="s">
        <v>48</v>
      </c>
      <c r="B47" s="130">
        <v>28915.402359546806</v>
      </c>
      <c r="C47" s="130">
        <v>34319.312063669364</v>
      </c>
      <c r="D47" s="92">
        <f>SUM(E47:G47)</f>
        <v>1110974</v>
      </c>
      <c r="E47" s="92">
        <v>682218</v>
      </c>
      <c r="F47" s="92">
        <v>25155</v>
      </c>
      <c r="G47" s="92">
        <v>403601</v>
      </c>
      <c r="H47" s="92" t="s">
        <v>45</v>
      </c>
      <c r="I47" s="93"/>
    </row>
    <row r="48" spans="1:8" ht="12.75">
      <c r="A48" s="87" t="s">
        <v>79</v>
      </c>
      <c r="B48" s="130">
        <v>19419</v>
      </c>
      <c r="C48" s="168">
        <v>25291</v>
      </c>
      <c r="D48" s="92">
        <f>SUM(E48:H48)</f>
        <v>118817</v>
      </c>
      <c r="E48" s="92">
        <v>56606</v>
      </c>
      <c r="F48" s="92">
        <v>7679</v>
      </c>
      <c r="G48" s="92">
        <v>54532</v>
      </c>
      <c r="H48" s="92" t="s">
        <v>45</v>
      </c>
    </row>
    <row r="49" spans="1:8" s="95" customFormat="1" ht="12.75">
      <c r="A49" s="166" t="s">
        <v>50</v>
      </c>
      <c r="B49" s="131"/>
      <c r="C49" s="169"/>
      <c r="D49" s="94"/>
      <c r="E49" s="94"/>
      <c r="F49" s="94"/>
      <c r="G49" s="94"/>
      <c r="H49" s="97"/>
    </row>
    <row r="50" spans="1:8" ht="12.75">
      <c r="A50" s="87" t="s">
        <v>51</v>
      </c>
      <c r="B50" s="130">
        <v>23549</v>
      </c>
      <c r="C50" s="168">
        <v>56730</v>
      </c>
      <c r="D50" s="92">
        <f>SUM(E50:H50)</f>
        <v>11271782</v>
      </c>
      <c r="E50" s="92">
        <v>550324</v>
      </c>
      <c r="F50" s="92">
        <v>3183196</v>
      </c>
      <c r="G50" s="92">
        <v>74548</v>
      </c>
      <c r="H50" s="92">
        <v>7463714</v>
      </c>
    </row>
    <row r="51" spans="1:8" ht="12.75">
      <c r="A51" s="87" t="s">
        <v>52</v>
      </c>
      <c r="B51" s="130">
        <v>19366</v>
      </c>
      <c r="C51" s="168">
        <v>34915</v>
      </c>
      <c r="D51" s="92">
        <f>SUM(E51:H51)</f>
        <v>17176</v>
      </c>
      <c r="E51" s="92">
        <v>12901</v>
      </c>
      <c r="F51" s="92">
        <v>3668</v>
      </c>
      <c r="G51" s="92">
        <v>607</v>
      </c>
      <c r="H51" s="92" t="s">
        <v>45</v>
      </c>
    </row>
    <row r="52" spans="1:8" ht="12.75">
      <c r="A52" s="87" t="s">
        <v>53</v>
      </c>
      <c r="B52" s="130">
        <v>13856</v>
      </c>
      <c r="C52" s="168">
        <v>22744</v>
      </c>
      <c r="D52" s="92">
        <f>SUM(E52:H52)</f>
        <v>115483</v>
      </c>
      <c r="E52" s="92">
        <v>35996</v>
      </c>
      <c r="F52" s="92">
        <v>79339</v>
      </c>
      <c r="G52" s="103">
        <v>148</v>
      </c>
      <c r="H52" s="104" t="s">
        <v>45</v>
      </c>
    </row>
    <row r="53" spans="1:8" ht="12.75">
      <c r="A53" s="87" t="s">
        <v>54</v>
      </c>
      <c r="B53" s="130">
        <v>32399</v>
      </c>
      <c r="C53" s="170">
        <v>38000</v>
      </c>
      <c r="D53" s="92">
        <f>SUM(E53:H53)</f>
        <v>66197</v>
      </c>
      <c r="E53" s="92">
        <v>3257</v>
      </c>
      <c r="F53" s="105">
        <v>755</v>
      </c>
      <c r="G53" s="103">
        <v>62185</v>
      </c>
      <c r="H53" s="104" t="s">
        <v>45</v>
      </c>
    </row>
    <row r="54" spans="1:8" ht="12.75">
      <c r="A54" s="87" t="s">
        <v>55</v>
      </c>
      <c r="B54" s="130">
        <v>10349</v>
      </c>
      <c r="C54" s="168">
        <v>25840</v>
      </c>
      <c r="D54" s="92">
        <f>SUM(E54:H54)</f>
        <v>799222</v>
      </c>
      <c r="E54" s="92">
        <v>127284</v>
      </c>
      <c r="F54" s="92">
        <v>649759</v>
      </c>
      <c r="G54" s="103">
        <v>22179</v>
      </c>
      <c r="H54" s="104" t="s">
        <v>45</v>
      </c>
    </row>
    <row r="55" spans="1:9" ht="12.75">
      <c r="A55" s="87" t="s">
        <v>80</v>
      </c>
      <c r="B55" s="130">
        <v>9590.258471521269</v>
      </c>
      <c r="C55" s="130">
        <v>18482.748427672956</v>
      </c>
      <c r="D55" s="92">
        <f>SUM(E55:G55)</f>
        <v>38359</v>
      </c>
      <c r="E55" s="92">
        <v>18469</v>
      </c>
      <c r="F55" s="92">
        <v>14135</v>
      </c>
      <c r="G55" s="92">
        <v>5755</v>
      </c>
      <c r="H55" s="92" t="s">
        <v>45</v>
      </c>
      <c r="I55" s="171"/>
    </row>
    <row r="56" spans="1:8" s="95" customFormat="1" ht="12.75">
      <c r="A56" s="166" t="s">
        <v>189</v>
      </c>
      <c r="B56" s="131"/>
      <c r="C56" s="169"/>
      <c r="D56" s="92"/>
      <c r="E56" s="94"/>
      <c r="F56" s="94"/>
      <c r="G56" s="106"/>
      <c r="H56" s="107"/>
    </row>
    <row r="57" spans="1:8" ht="12.75">
      <c r="A57" s="87" t="s">
        <v>57</v>
      </c>
      <c r="B57" s="92">
        <v>27229.348460806093</v>
      </c>
      <c r="C57" s="92">
        <v>31978</v>
      </c>
      <c r="D57" s="92">
        <f>SUM(E57:H57)</f>
        <v>95425</v>
      </c>
      <c r="E57" s="92">
        <v>95339</v>
      </c>
      <c r="F57" s="103" t="s">
        <v>45</v>
      </c>
      <c r="G57" s="103">
        <v>86</v>
      </c>
      <c r="H57" s="104" t="s">
        <v>45</v>
      </c>
    </row>
    <row r="58" spans="1:8" ht="12.75">
      <c r="A58" s="87" t="s">
        <v>58</v>
      </c>
      <c r="B58" s="130">
        <v>34559</v>
      </c>
      <c r="C58" s="168">
        <v>65006</v>
      </c>
      <c r="D58" s="92">
        <f>SUM(E58:H58)</f>
        <v>118411</v>
      </c>
      <c r="E58" s="92">
        <v>117908</v>
      </c>
      <c r="F58" s="103" t="s">
        <v>45</v>
      </c>
      <c r="G58" s="103">
        <v>503</v>
      </c>
      <c r="H58" s="104" t="s">
        <v>45</v>
      </c>
    </row>
    <row r="59" spans="1:8" ht="12.75">
      <c r="A59" s="87" t="s">
        <v>59</v>
      </c>
      <c r="B59" s="130">
        <v>11667</v>
      </c>
      <c r="C59" s="168">
        <v>22500</v>
      </c>
      <c r="D59" s="92">
        <f>SUM(E59:H59)</f>
        <v>125</v>
      </c>
      <c r="E59" s="92">
        <v>125</v>
      </c>
      <c r="F59" s="103" t="s">
        <v>45</v>
      </c>
      <c r="G59" s="103" t="s">
        <v>45</v>
      </c>
      <c r="H59" s="104" t="s">
        <v>45</v>
      </c>
    </row>
    <row r="60" spans="1:8" ht="12.75">
      <c r="A60" s="87" t="s">
        <v>60</v>
      </c>
      <c r="B60" s="130">
        <v>5000</v>
      </c>
      <c r="C60" s="168">
        <v>25000</v>
      </c>
      <c r="D60" s="92">
        <f>SUM(E60:H60)</f>
        <v>40</v>
      </c>
      <c r="E60" s="92">
        <v>40</v>
      </c>
      <c r="F60" s="103" t="s">
        <v>45</v>
      </c>
      <c r="G60" s="103" t="s">
        <v>45</v>
      </c>
      <c r="H60" s="104" t="s">
        <v>45</v>
      </c>
    </row>
    <row r="61" spans="1:8" ht="12.75">
      <c r="A61" s="98" t="s">
        <v>61</v>
      </c>
      <c r="B61" s="92">
        <v>47692</v>
      </c>
      <c r="C61" s="103">
        <v>33867</v>
      </c>
      <c r="D61" s="92">
        <f>SUM(E61:H61)</f>
        <v>11408459</v>
      </c>
      <c r="E61" s="92">
        <v>5559179</v>
      </c>
      <c r="F61" s="92">
        <v>2118036</v>
      </c>
      <c r="G61" s="103">
        <v>3731244</v>
      </c>
      <c r="H61" s="104" t="s">
        <v>45</v>
      </c>
    </row>
    <row r="62" spans="1:8" s="95" customFormat="1" ht="12.75">
      <c r="A62" s="166" t="s">
        <v>62</v>
      </c>
      <c r="B62" s="94"/>
      <c r="C62" s="106"/>
      <c r="D62" s="94"/>
      <c r="E62" s="94"/>
      <c r="F62" s="94"/>
      <c r="G62" s="106"/>
      <c r="H62" s="108"/>
    </row>
    <row r="63" spans="1:8" ht="12.75">
      <c r="A63" s="87" t="s">
        <v>63</v>
      </c>
      <c r="B63" s="130">
        <v>23937</v>
      </c>
      <c r="C63" s="168">
        <v>41203</v>
      </c>
      <c r="D63" s="92">
        <f>SUM(E63:H63)</f>
        <v>196267</v>
      </c>
      <c r="E63" s="92">
        <v>196256</v>
      </c>
      <c r="F63" s="103" t="s">
        <v>45</v>
      </c>
      <c r="G63" s="103">
        <v>11</v>
      </c>
      <c r="H63" s="104" t="s">
        <v>45</v>
      </c>
    </row>
    <row r="64" spans="1:8" ht="12.75">
      <c r="A64" s="87" t="s">
        <v>64</v>
      </c>
      <c r="B64" s="130">
        <v>20298</v>
      </c>
      <c r="C64" s="168">
        <v>30452</v>
      </c>
      <c r="D64" s="92">
        <f>SUM(E64:H64)</f>
        <v>10240</v>
      </c>
      <c r="E64" s="92">
        <v>10240</v>
      </c>
      <c r="F64" s="103" t="s">
        <v>45</v>
      </c>
      <c r="G64" s="103" t="s">
        <v>45</v>
      </c>
      <c r="H64" s="104" t="s">
        <v>45</v>
      </c>
    </row>
    <row r="65" spans="1:8" ht="12.75">
      <c r="A65" s="87" t="s">
        <v>65</v>
      </c>
      <c r="B65" s="130">
        <v>7697</v>
      </c>
      <c r="C65" s="168">
        <v>22446</v>
      </c>
      <c r="D65" s="92">
        <f>SUM(E65:H65)</f>
        <v>342227</v>
      </c>
      <c r="E65" s="92">
        <v>333414</v>
      </c>
      <c r="F65" s="103" t="s">
        <v>45</v>
      </c>
      <c r="G65" s="103">
        <v>8813</v>
      </c>
      <c r="H65" s="104" t="s">
        <v>45</v>
      </c>
    </row>
    <row r="66" spans="1:8" ht="12.75">
      <c r="A66" s="87"/>
      <c r="B66" s="130"/>
      <c r="C66" s="130"/>
      <c r="D66" s="92"/>
      <c r="E66" s="92"/>
      <c r="F66" s="96"/>
      <c r="G66" s="103"/>
      <c r="H66" s="109"/>
    </row>
    <row r="67" spans="1:9" ht="13.5" thickBot="1">
      <c r="A67" s="99" t="s">
        <v>66</v>
      </c>
      <c r="B67" s="100" t="s">
        <v>45</v>
      </c>
      <c r="C67" s="100" t="s">
        <v>45</v>
      </c>
      <c r="D67" s="110">
        <f>SUM(D44:D65)</f>
        <v>31948226</v>
      </c>
      <c r="E67" s="110">
        <f>SUM(E44:E65)</f>
        <v>10053453</v>
      </c>
      <c r="F67" s="110">
        <f>SUM(F44:F65)</f>
        <v>6654554</v>
      </c>
      <c r="G67" s="110">
        <f>SUM(G44:G65)</f>
        <v>7776505</v>
      </c>
      <c r="H67" s="100">
        <v>7463714</v>
      </c>
      <c r="I67" s="93"/>
    </row>
    <row r="68" spans="1:8" ht="12.75">
      <c r="A68" s="87"/>
      <c r="B68" s="111"/>
      <c r="C68" s="111"/>
      <c r="D68" s="112"/>
      <c r="E68" s="112"/>
      <c r="F68" s="112"/>
      <c r="G68" s="112"/>
      <c r="H68" s="112"/>
    </row>
    <row r="69" spans="1:8" ht="12.75">
      <c r="A69" s="87"/>
      <c r="B69" s="111"/>
      <c r="C69" s="111"/>
      <c r="D69" s="112"/>
      <c r="E69" s="112"/>
      <c r="F69" s="112"/>
      <c r="G69" s="112"/>
      <c r="H69" s="112"/>
    </row>
    <row r="70" spans="1:8" ht="12.75">
      <c r="A70" s="87"/>
      <c r="B70" s="111"/>
      <c r="C70" s="111"/>
      <c r="D70" s="112"/>
      <c r="E70" s="112"/>
      <c r="F70" s="112"/>
      <c r="G70" s="112"/>
      <c r="H70" s="112"/>
    </row>
    <row r="73" spans="1:7" ht="12.75">
      <c r="A73" s="193"/>
      <c r="B73" s="197" t="s">
        <v>37</v>
      </c>
      <c r="C73" s="198"/>
      <c r="D73" s="199"/>
      <c r="E73" s="197" t="s">
        <v>81</v>
      </c>
      <c r="F73" s="198"/>
      <c r="G73" s="198"/>
    </row>
    <row r="74" spans="1:7" ht="12.75">
      <c r="A74" s="85" t="s">
        <v>82</v>
      </c>
      <c r="B74" s="101"/>
      <c r="C74" s="86"/>
      <c r="D74" s="86"/>
      <c r="E74" s="197" t="s">
        <v>83</v>
      </c>
      <c r="F74" s="199"/>
      <c r="G74" s="89" t="s">
        <v>43</v>
      </c>
    </row>
    <row r="75" spans="1:7" ht="13.5" thickBot="1">
      <c r="A75" s="194"/>
      <c r="B75" s="119" t="s">
        <v>41</v>
      </c>
      <c r="C75" s="172" t="s">
        <v>42</v>
      </c>
      <c r="D75" s="119" t="s">
        <v>43</v>
      </c>
      <c r="E75" s="138" t="s">
        <v>41</v>
      </c>
      <c r="F75" s="138" t="s">
        <v>42</v>
      </c>
      <c r="G75" s="119" t="s">
        <v>84</v>
      </c>
    </row>
    <row r="76" spans="1:7" ht="12.75">
      <c r="A76" s="83" t="s">
        <v>85</v>
      </c>
      <c r="B76" s="92">
        <v>212972</v>
      </c>
      <c r="C76" s="92">
        <v>101441</v>
      </c>
      <c r="D76" s="113">
        <f>SUM(B76:C76)</f>
        <v>314413</v>
      </c>
      <c r="E76" s="92">
        <v>62.68748677706614</v>
      </c>
      <c r="F76" s="92">
        <v>242.0112768682987</v>
      </c>
      <c r="G76" s="113">
        <v>37033</v>
      </c>
    </row>
    <row r="77" spans="1:8" ht="12.75">
      <c r="A77" s="87" t="s">
        <v>86</v>
      </c>
      <c r="B77" s="92">
        <v>74899</v>
      </c>
      <c r="C77" s="92">
        <v>12037</v>
      </c>
      <c r="D77" s="92">
        <f>SUM(B77:C77)</f>
        <v>86936</v>
      </c>
      <c r="E77" s="92">
        <v>472.2423752372297</v>
      </c>
      <c r="F77" s="92">
        <v>494.1861208861622</v>
      </c>
      <c r="G77" s="92">
        <v>44149</v>
      </c>
      <c r="H77" s="93"/>
    </row>
    <row r="78" spans="1:7" ht="13.5" thickBot="1">
      <c r="A78" s="99" t="s">
        <v>87</v>
      </c>
      <c r="B78" s="100">
        <f>SUM(B76:B77)</f>
        <v>287871</v>
      </c>
      <c r="C78" s="100">
        <f>SUM(C76:C77)</f>
        <v>113478</v>
      </c>
      <c r="D78" s="100">
        <f>SUM(D76:D77)</f>
        <v>401349</v>
      </c>
      <c r="E78" s="114" t="s">
        <v>45</v>
      </c>
      <c r="F78" s="114" t="s">
        <v>45</v>
      </c>
      <c r="G78" s="100">
        <f>SUM(G76:G77)</f>
        <v>81182</v>
      </c>
    </row>
    <row r="80" spans="2:4" ht="12.75">
      <c r="B80" s="93"/>
      <c r="C80" s="93"/>
      <c r="D80" s="93"/>
    </row>
    <row r="81" ht="12.75">
      <c r="G81" s="93"/>
    </row>
  </sheetData>
  <mergeCells count="13">
    <mergeCell ref="A1:F1"/>
    <mergeCell ref="A3:F3"/>
    <mergeCell ref="B5:F5"/>
    <mergeCell ref="B6:C6"/>
    <mergeCell ref="D6:E6"/>
    <mergeCell ref="B73:D73"/>
    <mergeCell ref="E73:G73"/>
    <mergeCell ref="E74:F74"/>
    <mergeCell ref="B38:H38"/>
    <mergeCell ref="B39:C39"/>
    <mergeCell ref="D39:H39"/>
    <mergeCell ref="B40:C40"/>
    <mergeCell ref="E40:H4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G29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2" width="15.7109375" style="0" customWidth="1"/>
    <col min="3" max="7" width="20.7109375" style="0" customWidth="1"/>
    <col min="8" max="9" width="13.28125" style="0" customWidth="1"/>
    <col min="10" max="17" width="11.140625" style="0" customWidth="1"/>
  </cols>
  <sheetData>
    <row r="1" spans="1:7" s="2" customFormat="1" ht="18">
      <c r="A1" s="213" t="s">
        <v>0</v>
      </c>
      <c r="B1" s="213"/>
      <c r="C1" s="213"/>
      <c r="D1" s="213"/>
      <c r="E1" s="213"/>
      <c r="F1" s="213"/>
      <c r="G1" s="213"/>
    </row>
    <row r="2" s="3" customFormat="1" ht="14.25"/>
    <row r="3" spans="1:7" ht="15">
      <c r="A3" s="222" t="s">
        <v>23</v>
      </c>
      <c r="B3" s="222"/>
      <c r="C3" s="222"/>
      <c r="D3" s="222"/>
      <c r="E3" s="222"/>
      <c r="F3" s="222"/>
      <c r="G3" s="222"/>
    </row>
    <row r="4" spans="1:7" ht="12.75">
      <c r="A4" s="58"/>
      <c r="B4" s="28"/>
      <c r="C4" s="28"/>
      <c r="D4" s="28"/>
      <c r="E4" s="28"/>
      <c r="F4" s="28"/>
      <c r="G4" s="57"/>
    </row>
    <row r="5" spans="1:7" ht="12.75">
      <c r="A5" s="9"/>
      <c r="B5" s="30"/>
      <c r="C5" s="34"/>
      <c r="D5" s="34"/>
      <c r="E5" s="35" t="s">
        <v>7</v>
      </c>
      <c r="F5" s="35" t="s">
        <v>14</v>
      </c>
      <c r="G5" s="34"/>
    </row>
    <row r="6" spans="1:7" ht="12.75">
      <c r="A6" s="9"/>
      <c r="B6" s="30"/>
      <c r="C6" s="36" t="s">
        <v>6</v>
      </c>
      <c r="D6" s="36" t="s">
        <v>15</v>
      </c>
      <c r="E6" s="36" t="s">
        <v>16</v>
      </c>
      <c r="F6" s="36" t="s">
        <v>17</v>
      </c>
      <c r="G6" s="36" t="s">
        <v>18</v>
      </c>
    </row>
    <row r="7" spans="1:7" ht="12.75">
      <c r="A7" s="219" t="s">
        <v>5</v>
      </c>
      <c r="B7" s="210"/>
      <c r="C7" s="36" t="s">
        <v>8</v>
      </c>
      <c r="D7" s="36" t="s">
        <v>19</v>
      </c>
      <c r="E7" s="36" t="s">
        <v>9</v>
      </c>
      <c r="F7" s="36" t="s">
        <v>20</v>
      </c>
      <c r="G7" s="36" t="s">
        <v>21</v>
      </c>
    </row>
    <row r="8" spans="1:7" ht="13.5" thickBot="1">
      <c r="A8" s="9"/>
      <c r="B8" s="30"/>
      <c r="C8" s="8"/>
      <c r="D8" s="8"/>
      <c r="E8" s="8"/>
      <c r="F8" s="36" t="s">
        <v>22</v>
      </c>
      <c r="G8" s="38"/>
    </row>
    <row r="9" spans="1:7" ht="12.75">
      <c r="A9" s="211">
        <v>1985</v>
      </c>
      <c r="B9" s="212"/>
      <c r="C9" s="11">
        <v>99.4</v>
      </c>
      <c r="D9" s="11">
        <v>140</v>
      </c>
      <c r="E9" s="12">
        <v>1396</v>
      </c>
      <c r="F9" s="39">
        <v>5.829817412522688</v>
      </c>
      <c r="G9" s="15">
        <v>22730.277787794646</v>
      </c>
    </row>
    <row r="10" spans="1:7" ht="12.75">
      <c r="A10" s="207">
        <v>1986</v>
      </c>
      <c r="B10" s="208"/>
      <c r="C10" s="14">
        <v>96.1</v>
      </c>
      <c r="D10" s="14">
        <v>133</v>
      </c>
      <c r="E10" s="15">
        <v>1284</v>
      </c>
      <c r="F10" s="40">
        <v>7.933359777865927</v>
      </c>
      <c r="G10" s="15">
        <v>23998.413328044426</v>
      </c>
    </row>
    <row r="11" spans="1:7" ht="12.75">
      <c r="A11" s="207">
        <v>1987</v>
      </c>
      <c r="B11" s="208"/>
      <c r="C11" s="14">
        <v>102.8</v>
      </c>
      <c r="D11" s="14">
        <v>149</v>
      </c>
      <c r="E11" s="15">
        <v>1530</v>
      </c>
      <c r="F11" s="40">
        <v>7.3864387628766845</v>
      </c>
      <c r="G11" s="15">
        <v>28037.214669503443</v>
      </c>
    </row>
    <row r="12" spans="1:7" ht="12.75">
      <c r="A12" s="207">
        <v>1988</v>
      </c>
      <c r="B12" s="208"/>
      <c r="C12" s="14">
        <v>110</v>
      </c>
      <c r="D12" s="14">
        <v>148</v>
      </c>
      <c r="E12" s="15">
        <v>1633</v>
      </c>
      <c r="F12" s="40">
        <v>6.845527868931281</v>
      </c>
      <c r="G12" s="15">
        <v>33662.68796653565</v>
      </c>
    </row>
    <row r="13" spans="1:7" ht="12.75" customHeight="1">
      <c r="A13" s="207">
        <v>1989</v>
      </c>
      <c r="B13" s="208"/>
      <c r="C13" s="14">
        <v>102.1</v>
      </c>
      <c r="D13" s="14">
        <v>131</v>
      </c>
      <c r="E13" s="15">
        <v>1334</v>
      </c>
      <c r="F13" s="40">
        <v>8.606493334775763</v>
      </c>
      <c r="G13" s="15">
        <v>30542.73335655685</v>
      </c>
    </row>
    <row r="14" spans="1:7" ht="12.75">
      <c r="A14" s="207">
        <v>1990</v>
      </c>
      <c r="B14" s="208"/>
      <c r="C14" s="16">
        <v>103.5</v>
      </c>
      <c r="D14" s="14">
        <v>146</v>
      </c>
      <c r="E14" s="15">
        <v>1510</v>
      </c>
      <c r="F14" s="40">
        <v>8.342048008846898</v>
      </c>
      <c r="G14" s="15">
        <v>33510.080148825924</v>
      </c>
    </row>
    <row r="15" spans="1:7" ht="12.75">
      <c r="A15" s="207">
        <v>1991</v>
      </c>
      <c r="B15" s="208"/>
      <c r="C15" s="16">
        <v>104.6</v>
      </c>
      <c r="D15" s="16">
        <v>141</v>
      </c>
      <c r="E15" s="15">
        <v>1479</v>
      </c>
      <c r="F15" s="40">
        <v>8.360078371978412</v>
      </c>
      <c r="G15" s="15">
        <v>32893.06605306502</v>
      </c>
    </row>
    <row r="16" spans="1:7" ht="12.75">
      <c r="A16" s="207">
        <v>1992</v>
      </c>
      <c r="B16" s="208"/>
      <c r="C16" s="16">
        <v>102.5</v>
      </c>
      <c r="D16" s="14">
        <v>122.63414634146342</v>
      </c>
      <c r="E16" s="15">
        <v>1257</v>
      </c>
      <c r="F16" s="40">
        <v>8.991141081581384</v>
      </c>
      <c r="G16" s="15">
        <v>30066.018778566984</v>
      </c>
    </row>
    <row r="17" spans="1:7" ht="12.75">
      <c r="A17" s="207">
        <v>1993</v>
      </c>
      <c r="B17" s="208"/>
      <c r="C17" s="14">
        <v>101.6</v>
      </c>
      <c r="D17" s="14">
        <v>159.4488188976378</v>
      </c>
      <c r="E17" s="15">
        <v>1620</v>
      </c>
      <c r="F17" s="40">
        <v>9.105333381414303</v>
      </c>
      <c r="G17" s="15">
        <v>39240.69589349746</v>
      </c>
    </row>
    <row r="18" spans="1:7" ht="12.75">
      <c r="A18" s="207">
        <v>1994</v>
      </c>
      <c r="B18" s="208"/>
      <c r="C18" s="14">
        <v>88.4</v>
      </c>
      <c r="D18" s="14">
        <v>112.28506787330316</v>
      </c>
      <c r="E18" s="15">
        <v>992.6</v>
      </c>
      <c r="F18" s="40">
        <v>7.957400262041278</v>
      </c>
      <c r="G18" s="15">
        <v>21012.1895126531</v>
      </c>
    </row>
    <row r="19" spans="1:7" ht="12.75">
      <c r="A19" s="207">
        <v>1995</v>
      </c>
      <c r="B19" s="208"/>
      <c r="C19" s="19">
        <v>96.4</v>
      </c>
      <c r="D19" s="21">
        <v>104.14937759336098</v>
      </c>
      <c r="E19" s="20">
        <v>1004</v>
      </c>
      <c r="F19" s="42">
        <v>9.063262534107437</v>
      </c>
      <c r="G19" s="15">
        <v>24208.76756457875</v>
      </c>
    </row>
    <row r="20" spans="1:7" ht="12.75">
      <c r="A20" s="207">
        <v>1996</v>
      </c>
      <c r="B20" s="208"/>
      <c r="C20" s="19">
        <v>99.2</v>
      </c>
      <c r="D20" s="21">
        <v>149.3951612903226</v>
      </c>
      <c r="E20" s="20">
        <v>1482</v>
      </c>
      <c r="F20" s="42">
        <v>8.97311071844987</v>
      </c>
      <c r="G20" s="15">
        <v>35375.57246402942</v>
      </c>
    </row>
    <row r="21" spans="1:7" ht="12.75">
      <c r="A21" s="207">
        <v>1997</v>
      </c>
      <c r="B21" s="208"/>
      <c r="C21" s="19">
        <v>75.6</v>
      </c>
      <c r="D21" s="21">
        <v>132.8042328042328</v>
      </c>
      <c r="E21" s="20">
        <v>1004</v>
      </c>
      <c r="F21" s="42">
        <v>9.826547906674842</v>
      </c>
      <c r="G21" s="15">
        <v>26240.188477395935</v>
      </c>
    </row>
    <row r="22" spans="1:7" ht="12.75">
      <c r="A22" s="207">
        <v>1998</v>
      </c>
      <c r="B22" s="208"/>
      <c r="C22" s="19">
        <v>81.2</v>
      </c>
      <c r="D22" s="21">
        <v>131.1576354679803</v>
      </c>
      <c r="E22" s="20">
        <v>1065</v>
      </c>
      <c r="F22" s="42">
        <v>8.221845587970142</v>
      </c>
      <c r="G22" s="15">
        <v>23294.135544528333</v>
      </c>
    </row>
    <row r="23" spans="1:7" ht="12.75">
      <c r="A23" s="207">
        <v>1999</v>
      </c>
      <c r="B23" s="208"/>
      <c r="C23" s="19">
        <v>74.3</v>
      </c>
      <c r="D23" s="21">
        <f>E23/C23*10</f>
        <v>113.32436069986542</v>
      </c>
      <c r="E23" s="20">
        <v>842</v>
      </c>
      <c r="F23" s="42">
        <v>10.042912264253003</v>
      </c>
      <c r="G23" s="15">
        <f>E23*F23*10/3.759</f>
        <v>22495.696000268763</v>
      </c>
    </row>
    <row r="24" spans="1:7" ht="12.75">
      <c r="A24" s="207">
        <v>2000</v>
      </c>
      <c r="B24" s="208"/>
      <c r="C24" s="19">
        <v>74.3</v>
      </c>
      <c r="D24" s="149">
        <f>E24/C24*10</f>
        <v>136.01884253028265</v>
      </c>
      <c r="E24" s="20">
        <v>1010.62</v>
      </c>
      <c r="F24" s="42">
        <v>11.040592357530082</v>
      </c>
      <c r="G24" s="15">
        <f>E24*F24*10/3.759</f>
        <v>29683.00997171336</v>
      </c>
    </row>
    <row r="25" spans="1:7" ht="12.75">
      <c r="A25" s="13">
        <v>2001</v>
      </c>
      <c r="B25" s="18"/>
      <c r="C25" s="19">
        <v>67.655</v>
      </c>
      <c r="D25" s="149">
        <f>E25/C25*10</f>
        <v>131.62220087207152</v>
      </c>
      <c r="E25" s="20">
        <v>890.49</v>
      </c>
      <c r="F25" s="42">
        <v>10.12</v>
      </c>
      <c r="G25" s="15">
        <f>E25*F25*10/3.759</f>
        <v>23973.819632881085</v>
      </c>
    </row>
    <row r="26" spans="1:7" ht="12.75">
      <c r="A26" s="13">
        <v>2002</v>
      </c>
      <c r="B26" s="18"/>
      <c r="C26" s="19">
        <v>66.659</v>
      </c>
      <c r="D26" s="149">
        <f>E26/C26*10</f>
        <v>119.89708816513898</v>
      </c>
      <c r="E26" s="20">
        <v>799.222</v>
      </c>
      <c r="F26" s="41">
        <v>11.2</v>
      </c>
      <c r="G26" s="15">
        <f>E26*F26*10/3.759</f>
        <v>23812.9459962756</v>
      </c>
    </row>
    <row r="27" spans="1:7" ht="13.5" thickBot="1">
      <c r="A27" s="220" t="s">
        <v>176</v>
      </c>
      <c r="B27" s="221"/>
      <c r="C27" s="43">
        <v>65.7</v>
      </c>
      <c r="D27" s="151">
        <f>E27/C27*10</f>
        <v>138.2952815829528</v>
      </c>
      <c r="E27" s="44">
        <v>908.6</v>
      </c>
      <c r="F27" s="45">
        <v>9.61</v>
      </c>
      <c r="G27" s="152">
        <f>E27*F27*10/3.759</f>
        <v>23228.640595903165</v>
      </c>
    </row>
    <row r="28" spans="1:7" ht="12.75">
      <c r="A28" s="48" t="s">
        <v>12</v>
      </c>
      <c r="B28" s="48"/>
      <c r="C28" s="49"/>
      <c r="D28" s="50"/>
      <c r="E28" s="51"/>
      <c r="F28" s="54"/>
      <c r="G28" s="51"/>
    </row>
    <row r="29" spans="1:7" ht="12.75">
      <c r="A29" s="48"/>
      <c r="B29" s="48"/>
      <c r="C29" s="49"/>
      <c r="D29" s="50"/>
      <c r="E29" s="51"/>
      <c r="F29" s="54"/>
      <c r="G29" s="51"/>
    </row>
  </sheetData>
  <mergeCells count="20">
    <mergeCell ref="A22:B22"/>
    <mergeCell ref="A23:B23"/>
    <mergeCell ref="A27:B27"/>
    <mergeCell ref="A3:G3"/>
    <mergeCell ref="A18:B18"/>
    <mergeCell ref="A19:B19"/>
    <mergeCell ref="A20:B20"/>
    <mergeCell ref="A12:B12"/>
    <mergeCell ref="A13:B13"/>
    <mergeCell ref="A21:B21"/>
    <mergeCell ref="A24:B24"/>
    <mergeCell ref="A1:G1"/>
    <mergeCell ref="A9:B9"/>
    <mergeCell ref="A10:B10"/>
    <mergeCell ref="A11:B11"/>
    <mergeCell ref="A7:B7"/>
    <mergeCell ref="A14:B14"/>
    <mergeCell ref="A15:B15"/>
    <mergeCell ref="A16:B16"/>
    <mergeCell ref="A17:B1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J2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15.7109375" style="0" customWidth="1"/>
    <col min="2" max="9" width="14.7109375" style="0" customWidth="1"/>
    <col min="10" max="17" width="11.140625" style="0" customWidth="1"/>
  </cols>
  <sheetData>
    <row r="1" spans="1:9" s="2" customFormat="1" ht="18">
      <c r="A1" s="213" t="s">
        <v>0</v>
      </c>
      <c r="B1" s="213"/>
      <c r="C1" s="213"/>
      <c r="D1" s="213"/>
      <c r="E1" s="213"/>
      <c r="F1" s="213"/>
      <c r="G1" s="213"/>
      <c r="H1" s="213"/>
      <c r="I1" s="213"/>
    </row>
    <row r="2" s="3" customFormat="1" ht="14.25"/>
    <row r="3" spans="1:9" ht="15">
      <c r="A3" s="223" t="s">
        <v>24</v>
      </c>
      <c r="B3" s="223"/>
      <c r="C3" s="223"/>
      <c r="D3" s="223"/>
      <c r="E3" s="223"/>
      <c r="F3" s="223"/>
      <c r="G3" s="223"/>
      <c r="H3" s="223"/>
      <c r="I3" s="223"/>
    </row>
    <row r="4" spans="1:9" ht="12.75">
      <c r="A4" s="224"/>
      <c r="B4" s="224"/>
      <c r="C4" s="28"/>
      <c r="D4" s="28"/>
      <c r="E4" s="28"/>
      <c r="F4" s="28"/>
      <c r="G4" s="28"/>
      <c r="H4" s="28"/>
      <c r="I4" s="28"/>
    </row>
    <row r="5" spans="1:10" ht="12.75">
      <c r="A5" s="46"/>
      <c r="B5" s="215" t="s">
        <v>25</v>
      </c>
      <c r="C5" s="191"/>
      <c r="D5" s="215" t="s">
        <v>26</v>
      </c>
      <c r="E5" s="191"/>
      <c r="F5" s="215" t="s">
        <v>27</v>
      </c>
      <c r="G5" s="191"/>
      <c r="H5" s="215" t="s">
        <v>28</v>
      </c>
      <c r="I5" s="192"/>
      <c r="J5" s="30"/>
    </row>
    <row r="6" spans="1:9" ht="12.75">
      <c r="A6" s="31" t="s">
        <v>5</v>
      </c>
      <c r="B6" s="8" t="s">
        <v>6</v>
      </c>
      <c r="C6" s="8" t="s">
        <v>7</v>
      </c>
      <c r="D6" s="8" t="s">
        <v>6</v>
      </c>
      <c r="E6" s="8" t="s">
        <v>7</v>
      </c>
      <c r="F6" s="8" t="s">
        <v>6</v>
      </c>
      <c r="G6" s="8" t="s">
        <v>7</v>
      </c>
      <c r="H6" s="8" t="s">
        <v>6</v>
      </c>
      <c r="I6" s="8" t="s">
        <v>7</v>
      </c>
    </row>
    <row r="7" spans="1:9" ht="13.5" thickBot="1">
      <c r="A7" s="59"/>
      <c r="B7" s="8" t="s">
        <v>29</v>
      </c>
      <c r="C7" s="8" t="s">
        <v>9</v>
      </c>
      <c r="D7" s="8" t="s">
        <v>29</v>
      </c>
      <c r="E7" s="8" t="s">
        <v>9</v>
      </c>
      <c r="F7" s="8" t="s">
        <v>29</v>
      </c>
      <c r="G7" s="8" t="s">
        <v>9</v>
      </c>
      <c r="H7" s="8" t="s">
        <v>29</v>
      </c>
      <c r="I7" s="8" t="s">
        <v>9</v>
      </c>
    </row>
    <row r="8" spans="1:9" ht="12.75">
      <c r="A8" s="10">
        <v>1985</v>
      </c>
      <c r="B8" s="67">
        <v>13.6</v>
      </c>
      <c r="C8" s="153">
        <v>355</v>
      </c>
      <c r="D8" s="67">
        <v>46.4</v>
      </c>
      <c r="E8" s="153">
        <v>530</v>
      </c>
      <c r="F8" s="67">
        <v>5.1</v>
      </c>
      <c r="G8" s="153">
        <v>53</v>
      </c>
      <c r="H8" s="60">
        <v>7.5</v>
      </c>
      <c r="I8" s="153">
        <v>89</v>
      </c>
    </row>
    <row r="9" spans="1:9" ht="12.75">
      <c r="A9" s="13">
        <v>1986</v>
      </c>
      <c r="B9" s="68">
        <v>12.1</v>
      </c>
      <c r="C9" s="154">
        <v>312</v>
      </c>
      <c r="D9" s="68">
        <v>46.2</v>
      </c>
      <c r="E9" s="154">
        <v>534</v>
      </c>
      <c r="F9" s="68">
        <v>5.1</v>
      </c>
      <c r="G9" s="154">
        <v>67</v>
      </c>
      <c r="H9" s="61">
        <v>9.8</v>
      </c>
      <c r="I9" s="154">
        <v>108</v>
      </c>
    </row>
    <row r="10" spans="1:9" ht="12.75">
      <c r="A10" s="13">
        <v>1987</v>
      </c>
      <c r="B10" s="68">
        <v>27.4</v>
      </c>
      <c r="C10" s="154">
        <v>345</v>
      </c>
      <c r="D10" s="68">
        <v>43.4</v>
      </c>
      <c r="E10" s="154">
        <v>451</v>
      </c>
      <c r="F10" s="68">
        <v>5.3</v>
      </c>
      <c r="G10" s="154">
        <v>69</v>
      </c>
      <c r="H10" s="61">
        <v>13.2</v>
      </c>
      <c r="I10" s="154">
        <v>125</v>
      </c>
    </row>
    <row r="11" spans="1:9" ht="12.75">
      <c r="A11" s="13">
        <v>1988</v>
      </c>
      <c r="B11" s="68">
        <v>12.8</v>
      </c>
      <c r="C11" s="154">
        <v>325</v>
      </c>
      <c r="D11" s="68">
        <v>40.3</v>
      </c>
      <c r="E11" s="154">
        <v>498</v>
      </c>
      <c r="F11" s="68">
        <v>5.1</v>
      </c>
      <c r="G11" s="154">
        <v>61</v>
      </c>
      <c r="H11" s="61">
        <v>14.4</v>
      </c>
      <c r="I11" s="154">
        <v>148</v>
      </c>
    </row>
    <row r="12" spans="1:9" ht="12.75">
      <c r="A12" s="13">
        <v>1989</v>
      </c>
      <c r="B12" s="68">
        <v>13.1</v>
      </c>
      <c r="C12" s="154">
        <v>297</v>
      </c>
      <c r="D12" s="68">
        <v>38.8</v>
      </c>
      <c r="E12" s="154">
        <v>460</v>
      </c>
      <c r="F12" s="68">
        <v>5.1</v>
      </c>
      <c r="G12" s="154">
        <v>46</v>
      </c>
      <c r="H12" s="61">
        <v>16</v>
      </c>
      <c r="I12" s="154">
        <v>151</v>
      </c>
    </row>
    <row r="13" spans="1:9" ht="12.75">
      <c r="A13" s="13">
        <v>1990</v>
      </c>
      <c r="B13" s="69">
        <v>15.5</v>
      </c>
      <c r="C13" s="155">
        <v>359</v>
      </c>
      <c r="D13" s="69">
        <v>33.7</v>
      </c>
      <c r="E13" s="155">
        <v>330</v>
      </c>
      <c r="F13" s="69">
        <v>4.9</v>
      </c>
      <c r="G13" s="155">
        <v>45</v>
      </c>
      <c r="H13" s="62">
        <v>14.9</v>
      </c>
      <c r="I13" s="155">
        <v>169</v>
      </c>
    </row>
    <row r="14" spans="1:9" ht="12.75">
      <c r="A14" s="13">
        <v>1991</v>
      </c>
      <c r="B14" s="69">
        <v>11.2</v>
      </c>
      <c r="C14" s="155">
        <v>240</v>
      </c>
      <c r="D14" s="69">
        <v>33.1</v>
      </c>
      <c r="E14" s="155">
        <v>358</v>
      </c>
      <c r="F14" s="69">
        <v>4.9</v>
      </c>
      <c r="G14" s="155">
        <v>97</v>
      </c>
      <c r="H14" s="62">
        <v>13.6</v>
      </c>
      <c r="I14" s="155">
        <v>135</v>
      </c>
    </row>
    <row r="15" spans="1:9" ht="12.75">
      <c r="A15" s="13">
        <v>1992</v>
      </c>
      <c r="B15" s="69">
        <v>7.7</v>
      </c>
      <c r="C15" s="155">
        <v>177</v>
      </c>
      <c r="D15" s="69">
        <v>33.5</v>
      </c>
      <c r="E15" s="155">
        <v>299</v>
      </c>
      <c r="F15" s="69">
        <v>1.9</v>
      </c>
      <c r="G15" s="155">
        <v>39</v>
      </c>
      <c r="H15" s="62">
        <v>11.4</v>
      </c>
      <c r="I15" s="155">
        <v>103</v>
      </c>
    </row>
    <row r="16" spans="1:9" ht="12.75">
      <c r="A16" s="13">
        <v>1993</v>
      </c>
      <c r="B16" s="69">
        <v>5.4</v>
      </c>
      <c r="C16" s="155">
        <v>150</v>
      </c>
      <c r="D16" s="69">
        <v>21.9</v>
      </c>
      <c r="E16" s="155">
        <v>267</v>
      </c>
      <c r="F16" s="69">
        <v>1.6</v>
      </c>
      <c r="G16" s="155">
        <v>32</v>
      </c>
      <c r="H16" s="62">
        <v>5.9</v>
      </c>
      <c r="I16" s="155">
        <v>63</v>
      </c>
    </row>
    <row r="17" spans="1:9" ht="12.75">
      <c r="A17" s="13">
        <v>1994</v>
      </c>
      <c r="B17" s="69">
        <v>3.9</v>
      </c>
      <c r="C17" s="155">
        <v>106</v>
      </c>
      <c r="D17" s="69">
        <v>27.8</v>
      </c>
      <c r="E17" s="155">
        <v>276</v>
      </c>
      <c r="F17" s="69">
        <v>2.4</v>
      </c>
      <c r="G17" s="155">
        <v>49</v>
      </c>
      <c r="H17" s="62">
        <v>6.6</v>
      </c>
      <c r="I17" s="155">
        <v>63</v>
      </c>
    </row>
    <row r="18" spans="1:9" ht="12.75">
      <c r="A18" s="18">
        <v>1995</v>
      </c>
      <c r="B18" s="70">
        <v>3.4</v>
      </c>
      <c r="C18" s="156">
        <v>100</v>
      </c>
      <c r="D18" s="70">
        <v>20.3</v>
      </c>
      <c r="E18" s="156">
        <v>195</v>
      </c>
      <c r="F18" s="159">
        <v>2.4</v>
      </c>
      <c r="G18" s="156">
        <v>78</v>
      </c>
      <c r="H18" s="64">
        <v>8.4</v>
      </c>
      <c r="I18" s="155">
        <v>83</v>
      </c>
    </row>
    <row r="19" spans="1:9" ht="12.75">
      <c r="A19" s="18">
        <v>1996</v>
      </c>
      <c r="B19" s="70">
        <v>3.5</v>
      </c>
      <c r="C19" s="156">
        <v>117</v>
      </c>
      <c r="D19" s="70">
        <v>18.3</v>
      </c>
      <c r="E19" s="156">
        <v>197</v>
      </c>
      <c r="F19" s="70">
        <v>5.3</v>
      </c>
      <c r="G19" s="156">
        <v>142</v>
      </c>
      <c r="H19" s="63">
        <v>6</v>
      </c>
      <c r="I19" s="155">
        <v>84</v>
      </c>
    </row>
    <row r="20" spans="1:9" ht="12.75">
      <c r="A20" s="18">
        <v>1997</v>
      </c>
      <c r="B20" s="70">
        <v>3.5</v>
      </c>
      <c r="C20" s="156">
        <v>90</v>
      </c>
      <c r="D20" s="70">
        <v>14.4</v>
      </c>
      <c r="E20" s="156">
        <v>156</v>
      </c>
      <c r="F20" s="70">
        <v>2.3</v>
      </c>
      <c r="G20" s="156">
        <v>74</v>
      </c>
      <c r="H20" s="63">
        <v>7.8</v>
      </c>
      <c r="I20" s="155">
        <v>57</v>
      </c>
    </row>
    <row r="21" spans="1:9" ht="12.75">
      <c r="A21" s="65">
        <v>1998</v>
      </c>
      <c r="B21" s="70">
        <v>2.4</v>
      </c>
      <c r="C21" s="156">
        <v>51</v>
      </c>
      <c r="D21" s="70">
        <v>10.9</v>
      </c>
      <c r="E21" s="156">
        <v>136</v>
      </c>
      <c r="F21" s="70">
        <v>2.3</v>
      </c>
      <c r="G21" s="156">
        <v>74</v>
      </c>
      <c r="H21" s="63">
        <v>14.3</v>
      </c>
      <c r="I21" s="155">
        <v>113</v>
      </c>
    </row>
    <row r="22" spans="1:9" ht="12.75">
      <c r="A22" s="65">
        <v>1999</v>
      </c>
      <c r="B22" s="70">
        <v>1.9</v>
      </c>
      <c r="C22" s="156">
        <v>45</v>
      </c>
      <c r="D22" s="70">
        <v>10.3</v>
      </c>
      <c r="E22" s="156">
        <v>124</v>
      </c>
      <c r="F22" s="70">
        <v>2.3</v>
      </c>
      <c r="G22" s="156">
        <v>72</v>
      </c>
      <c r="H22" s="63">
        <v>4.7</v>
      </c>
      <c r="I22" s="155">
        <v>42</v>
      </c>
    </row>
    <row r="23" spans="1:9" ht="12.75">
      <c r="A23" s="65">
        <v>2000</v>
      </c>
      <c r="B23" s="70">
        <v>1.941</v>
      </c>
      <c r="C23" s="156">
        <v>34</v>
      </c>
      <c r="D23" s="70">
        <v>9.79</v>
      </c>
      <c r="E23" s="156">
        <v>124</v>
      </c>
      <c r="F23" s="70">
        <v>2.2</v>
      </c>
      <c r="G23" s="156">
        <v>70</v>
      </c>
      <c r="H23" s="63">
        <v>5.8</v>
      </c>
      <c r="I23" s="155">
        <v>58</v>
      </c>
    </row>
    <row r="24" spans="1:9" ht="12.75">
      <c r="A24" s="65">
        <v>2001</v>
      </c>
      <c r="B24" s="70">
        <v>1.495</v>
      </c>
      <c r="C24" s="156">
        <v>35.451</v>
      </c>
      <c r="D24" s="70">
        <v>9.684</v>
      </c>
      <c r="E24" s="156">
        <v>132.675</v>
      </c>
      <c r="F24" s="70">
        <v>2.08</v>
      </c>
      <c r="G24" s="156">
        <v>66.538</v>
      </c>
      <c r="H24" s="70">
        <v>3.594</v>
      </c>
      <c r="I24" s="155">
        <v>38.192</v>
      </c>
    </row>
    <row r="25" spans="1:9" s="26" customFormat="1" ht="13.5" thickBot="1">
      <c r="A25" s="22">
        <v>2002</v>
      </c>
      <c r="B25" s="71">
        <v>0.699</v>
      </c>
      <c r="C25" s="157">
        <v>17.176</v>
      </c>
      <c r="D25" s="71">
        <v>7.95</v>
      </c>
      <c r="E25" s="158">
        <v>115.483</v>
      </c>
      <c r="F25" s="71">
        <v>2.038</v>
      </c>
      <c r="G25" s="158">
        <v>66.197</v>
      </c>
      <c r="H25" s="66">
        <v>3.41</v>
      </c>
      <c r="I25" s="160">
        <v>38.359</v>
      </c>
    </row>
  </sheetData>
  <mergeCells count="7">
    <mergeCell ref="A1:I1"/>
    <mergeCell ref="A3:I3"/>
    <mergeCell ref="A4:B4"/>
    <mergeCell ref="B5:C5"/>
    <mergeCell ref="D5:E5"/>
    <mergeCell ref="F5:G5"/>
    <mergeCell ref="H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374">
    <pageSetUpPr fitToPage="1"/>
  </sheetPr>
  <dimension ref="A1:J87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28.7109375" style="84" customWidth="1"/>
    <col min="2" max="9" width="12.7109375" style="84" customWidth="1"/>
    <col min="10" max="16384" width="11.421875" style="84" customWidth="1"/>
  </cols>
  <sheetData>
    <row r="1" spans="1:9" s="81" customFormat="1" ht="18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3" spans="1:9" s="82" customFormat="1" ht="15">
      <c r="A3" s="206" t="s">
        <v>177</v>
      </c>
      <c r="B3" s="206"/>
      <c r="C3" s="206"/>
      <c r="D3" s="206"/>
      <c r="E3" s="206"/>
      <c r="F3" s="206"/>
      <c r="G3" s="206"/>
      <c r="H3" s="206"/>
      <c r="I3" s="206"/>
    </row>
    <row r="4" spans="1:9" s="82" customFormat="1" ht="15">
      <c r="A4" s="126"/>
      <c r="B4" s="127"/>
      <c r="C4" s="127"/>
      <c r="D4" s="127"/>
      <c r="E4" s="127"/>
      <c r="F4" s="127"/>
      <c r="G4" s="127"/>
      <c r="H4" s="128"/>
      <c r="I4" s="128"/>
    </row>
    <row r="5" spans="1:9" ht="12.75">
      <c r="A5" s="142" t="s">
        <v>88</v>
      </c>
      <c r="B5" s="197" t="s">
        <v>155</v>
      </c>
      <c r="C5" s="198"/>
      <c r="D5" s="198"/>
      <c r="E5" s="198"/>
      <c r="F5" s="199"/>
      <c r="G5" s="197" t="s">
        <v>156</v>
      </c>
      <c r="H5" s="198"/>
      <c r="I5" s="198"/>
    </row>
    <row r="6" spans="1:9" ht="12.75">
      <c r="A6" s="85" t="s">
        <v>90</v>
      </c>
      <c r="B6" s="202" t="s">
        <v>39</v>
      </c>
      <c r="C6" s="203"/>
      <c r="D6" s="202" t="s">
        <v>40</v>
      </c>
      <c r="E6" s="218"/>
      <c r="F6" s="216" t="s">
        <v>43</v>
      </c>
      <c r="G6" s="197" t="s">
        <v>157</v>
      </c>
      <c r="H6" s="199"/>
      <c r="I6" s="89" t="s">
        <v>158</v>
      </c>
    </row>
    <row r="7" spans="1:9" ht="13.5" thickBot="1">
      <c r="A7" s="118"/>
      <c r="B7" s="119" t="s">
        <v>41</v>
      </c>
      <c r="C7" s="119" t="s">
        <v>42</v>
      </c>
      <c r="D7" s="119" t="s">
        <v>41</v>
      </c>
      <c r="E7" s="119" t="s">
        <v>42</v>
      </c>
      <c r="F7" s="217"/>
      <c r="G7" s="119" t="s">
        <v>41</v>
      </c>
      <c r="H7" s="129" t="s">
        <v>42</v>
      </c>
      <c r="I7" s="119" t="s">
        <v>159</v>
      </c>
    </row>
    <row r="8" spans="1:9" ht="12.75">
      <c r="A8" s="83" t="s">
        <v>97</v>
      </c>
      <c r="B8" s="113">
        <v>13</v>
      </c>
      <c r="C8" s="141">
        <v>12</v>
      </c>
      <c r="D8" s="113" t="s">
        <v>45</v>
      </c>
      <c r="E8" s="113" t="s">
        <v>45</v>
      </c>
      <c r="F8" s="113">
        <v>25</v>
      </c>
      <c r="G8" s="139">
        <v>40000</v>
      </c>
      <c r="H8" s="141">
        <v>60000</v>
      </c>
      <c r="I8" s="113">
        <v>1240</v>
      </c>
    </row>
    <row r="9" spans="1:9" ht="12.75">
      <c r="A9" s="87" t="s">
        <v>98</v>
      </c>
      <c r="B9" s="130">
        <v>12</v>
      </c>
      <c r="C9" s="130">
        <v>13</v>
      </c>
      <c r="D9" s="92" t="s">
        <v>45</v>
      </c>
      <c r="E9" s="92" t="s">
        <v>45</v>
      </c>
      <c r="F9" s="92">
        <v>25</v>
      </c>
      <c r="G9" s="130">
        <v>20000</v>
      </c>
      <c r="H9" s="130">
        <v>40000</v>
      </c>
      <c r="I9" s="130">
        <v>760</v>
      </c>
    </row>
    <row r="10" spans="1:9" ht="12.75">
      <c r="A10" s="87" t="s">
        <v>99</v>
      </c>
      <c r="B10" s="92" t="s">
        <v>45</v>
      </c>
      <c r="C10" s="92">
        <v>35</v>
      </c>
      <c r="D10" s="92" t="s">
        <v>45</v>
      </c>
      <c r="E10" s="92" t="s">
        <v>45</v>
      </c>
      <c r="F10" s="92">
        <v>35</v>
      </c>
      <c r="G10" s="130" t="s">
        <v>45</v>
      </c>
      <c r="H10" s="130">
        <v>45000</v>
      </c>
      <c r="I10" s="92">
        <v>1575</v>
      </c>
    </row>
    <row r="11" spans="1:9" ht="12.75">
      <c r="A11" s="87" t="s">
        <v>100</v>
      </c>
      <c r="B11" s="130" t="s">
        <v>45</v>
      </c>
      <c r="C11" s="130">
        <v>10</v>
      </c>
      <c r="D11" s="92" t="s">
        <v>45</v>
      </c>
      <c r="E11" s="92" t="s">
        <v>45</v>
      </c>
      <c r="F11" s="92">
        <v>10</v>
      </c>
      <c r="G11" s="130">
        <v>20000</v>
      </c>
      <c r="H11" s="130">
        <v>40000</v>
      </c>
      <c r="I11" s="130">
        <v>400</v>
      </c>
    </row>
    <row r="12" spans="1:9" ht="12.75">
      <c r="A12" s="98" t="s">
        <v>101</v>
      </c>
      <c r="B12" s="94">
        <v>25</v>
      </c>
      <c r="C12" s="94">
        <v>70</v>
      </c>
      <c r="D12" s="94" t="s">
        <v>45</v>
      </c>
      <c r="E12" s="94" t="s">
        <v>45</v>
      </c>
      <c r="F12" s="94">
        <v>95</v>
      </c>
      <c r="G12" s="131">
        <v>30400</v>
      </c>
      <c r="H12" s="131">
        <v>45929</v>
      </c>
      <c r="I12" s="94">
        <v>3975</v>
      </c>
    </row>
    <row r="13" spans="1:9" ht="12.75">
      <c r="A13" s="98"/>
      <c r="B13" s="94"/>
      <c r="C13" s="94"/>
      <c r="D13" s="94"/>
      <c r="E13" s="94"/>
      <c r="F13" s="94"/>
      <c r="G13" s="131"/>
      <c r="H13" s="131"/>
      <c r="I13" s="94"/>
    </row>
    <row r="14" spans="1:9" s="95" customFormat="1" ht="12.75">
      <c r="A14" s="98" t="s">
        <v>102</v>
      </c>
      <c r="B14" s="131">
        <v>215</v>
      </c>
      <c r="C14" s="94" t="s">
        <v>45</v>
      </c>
      <c r="D14" s="94" t="s">
        <v>45</v>
      </c>
      <c r="E14" s="94" t="s">
        <v>45</v>
      </c>
      <c r="F14" s="94">
        <v>215</v>
      </c>
      <c r="G14" s="131">
        <v>40000</v>
      </c>
      <c r="H14" s="94" t="s">
        <v>45</v>
      </c>
      <c r="I14" s="131">
        <v>8600</v>
      </c>
    </row>
    <row r="15" spans="1:9" ht="12.75">
      <c r="A15" s="98"/>
      <c r="B15" s="94"/>
      <c r="C15" s="94"/>
      <c r="D15" s="94"/>
      <c r="E15" s="94"/>
      <c r="F15" s="94"/>
      <c r="G15" s="131"/>
      <c r="H15" s="131"/>
      <c r="I15" s="94"/>
    </row>
    <row r="16" spans="1:9" s="95" customFormat="1" ht="12.75">
      <c r="A16" s="98" t="s">
        <v>103</v>
      </c>
      <c r="B16" s="94">
        <v>170</v>
      </c>
      <c r="C16" s="94">
        <v>81</v>
      </c>
      <c r="D16" s="94" t="s">
        <v>45</v>
      </c>
      <c r="E16" s="94" t="s">
        <v>45</v>
      </c>
      <c r="F16" s="94">
        <v>251</v>
      </c>
      <c r="G16" s="131">
        <v>32000</v>
      </c>
      <c r="H16" s="131">
        <v>52000</v>
      </c>
      <c r="I16" s="94">
        <v>9652</v>
      </c>
    </row>
    <row r="17" spans="1:9" ht="12.75">
      <c r="A17" s="87"/>
      <c r="B17" s="92"/>
      <c r="C17" s="92"/>
      <c r="D17" s="92"/>
      <c r="E17" s="92"/>
      <c r="F17" s="92"/>
      <c r="G17" s="130"/>
      <c r="H17" s="130"/>
      <c r="I17" s="92"/>
    </row>
    <row r="18" spans="1:9" ht="12.75">
      <c r="A18" s="87" t="s">
        <v>104</v>
      </c>
      <c r="B18" s="130">
        <v>232</v>
      </c>
      <c r="C18" s="130">
        <v>242</v>
      </c>
      <c r="D18" s="92" t="s">
        <v>45</v>
      </c>
      <c r="E18" s="92" t="s">
        <v>45</v>
      </c>
      <c r="F18" s="92">
        <v>474</v>
      </c>
      <c r="G18" s="130">
        <v>38650</v>
      </c>
      <c r="H18" s="130">
        <v>56000</v>
      </c>
      <c r="I18" s="130">
        <v>22519</v>
      </c>
    </row>
    <row r="19" spans="1:9" ht="12.75">
      <c r="A19" s="87" t="s">
        <v>105</v>
      </c>
      <c r="B19" s="130">
        <v>60</v>
      </c>
      <c r="C19" s="92" t="s">
        <v>45</v>
      </c>
      <c r="D19" s="92" t="s">
        <v>45</v>
      </c>
      <c r="E19" s="92" t="s">
        <v>45</v>
      </c>
      <c r="F19" s="92">
        <v>60</v>
      </c>
      <c r="G19" s="130">
        <v>44000</v>
      </c>
      <c r="H19" s="92" t="s">
        <v>45</v>
      </c>
      <c r="I19" s="130">
        <v>2640</v>
      </c>
    </row>
    <row r="20" spans="1:9" ht="12.75">
      <c r="A20" s="87" t="s">
        <v>106</v>
      </c>
      <c r="B20" s="130">
        <v>75</v>
      </c>
      <c r="C20" s="92" t="s">
        <v>45</v>
      </c>
      <c r="D20" s="92" t="s">
        <v>45</v>
      </c>
      <c r="E20" s="92" t="s">
        <v>45</v>
      </c>
      <c r="F20" s="92">
        <v>75</v>
      </c>
      <c r="G20" s="130">
        <v>43000</v>
      </c>
      <c r="H20" s="92" t="s">
        <v>45</v>
      </c>
      <c r="I20" s="130">
        <v>3225</v>
      </c>
    </row>
    <row r="21" spans="1:9" ht="12.75">
      <c r="A21" s="98" t="s">
        <v>191</v>
      </c>
      <c r="B21" s="94">
        <v>367</v>
      </c>
      <c r="C21" s="94">
        <v>242</v>
      </c>
      <c r="D21" s="94" t="s">
        <v>45</v>
      </c>
      <c r="E21" s="94" t="s">
        <v>45</v>
      </c>
      <c r="F21" s="94">
        <v>609</v>
      </c>
      <c r="G21" s="131">
        <v>40414</v>
      </c>
      <c r="H21" s="131">
        <v>56000</v>
      </c>
      <c r="I21" s="94">
        <v>28384</v>
      </c>
    </row>
    <row r="22" spans="1:9" ht="12.75">
      <c r="A22" s="98"/>
      <c r="B22" s="94"/>
      <c r="C22" s="94"/>
      <c r="D22" s="94"/>
      <c r="E22" s="94"/>
      <c r="F22" s="94"/>
      <c r="G22" s="131"/>
      <c r="H22" s="131"/>
      <c r="I22" s="94"/>
    </row>
    <row r="23" spans="1:9" s="95" customFormat="1" ht="12.75">
      <c r="A23" s="98" t="s">
        <v>107</v>
      </c>
      <c r="B23" s="131">
        <v>516</v>
      </c>
      <c r="C23" s="131">
        <v>7972</v>
      </c>
      <c r="D23" s="94" t="s">
        <v>45</v>
      </c>
      <c r="E23" s="94" t="s">
        <v>45</v>
      </c>
      <c r="F23" s="94">
        <v>8488</v>
      </c>
      <c r="G23" s="131">
        <v>21506</v>
      </c>
      <c r="H23" s="131">
        <v>55417</v>
      </c>
      <c r="I23" s="131">
        <v>452881</v>
      </c>
    </row>
    <row r="24" spans="1:9" ht="12.75">
      <c r="A24" s="98"/>
      <c r="B24" s="94"/>
      <c r="C24" s="94"/>
      <c r="D24" s="94"/>
      <c r="E24" s="94"/>
      <c r="F24" s="94"/>
      <c r="G24" s="131"/>
      <c r="H24" s="131"/>
      <c r="I24" s="94"/>
    </row>
    <row r="25" spans="1:9" s="95" customFormat="1" ht="12.75">
      <c r="A25" s="98" t="s">
        <v>108</v>
      </c>
      <c r="B25" s="131">
        <v>406</v>
      </c>
      <c r="C25" s="131">
        <v>1183</v>
      </c>
      <c r="D25" s="131" t="s">
        <v>45</v>
      </c>
      <c r="E25" s="94" t="s">
        <v>45</v>
      </c>
      <c r="F25" s="94">
        <v>1589</v>
      </c>
      <c r="G25" s="131">
        <v>19000</v>
      </c>
      <c r="H25" s="131">
        <v>67033</v>
      </c>
      <c r="I25" s="131">
        <v>87014</v>
      </c>
    </row>
    <row r="26" spans="1:9" ht="12.75">
      <c r="A26" s="87"/>
      <c r="B26" s="92"/>
      <c r="C26" s="92"/>
      <c r="D26" s="92"/>
      <c r="E26" s="92"/>
      <c r="F26" s="92"/>
      <c r="G26" s="130"/>
      <c r="H26" s="130"/>
      <c r="I26" s="92"/>
    </row>
    <row r="27" spans="1:9" ht="12.75">
      <c r="A27" s="87" t="s">
        <v>109</v>
      </c>
      <c r="B27" s="92">
        <v>2469</v>
      </c>
      <c r="C27" s="92">
        <v>44542</v>
      </c>
      <c r="D27" s="92">
        <v>2420</v>
      </c>
      <c r="E27" s="92">
        <v>1539</v>
      </c>
      <c r="F27" s="92">
        <v>50970</v>
      </c>
      <c r="G27" s="130">
        <v>35000</v>
      </c>
      <c r="H27" s="130">
        <v>65000</v>
      </c>
      <c r="I27" s="92">
        <v>2981645</v>
      </c>
    </row>
    <row r="28" spans="1:9" ht="12.75">
      <c r="A28" s="87" t="s">
        <v>110</v>
      </c>
      <c r="B28" s="92">
        <v>487</v>
      </c>
      <c r="C28" s="92">
        <v>1196</v>
      </c>
      <c r="D28" s="92" t="s">
        <v>45</v>
      </c>
      <c r="E28" s="92" t="s">
        <v>45</v>
      </c>
      <c r="F28" s="92">
        <v>1683</v>
      </c>
      <c r="G28" s="130">
        <v>24595</v>
      </c>
      <c r="H28" s="130">
        <v>53010</v>
      </c>
      <c r="I28" s="92">
        <v>75378</v>
      </c>
    </row>
    <row r="29" spans="1:9" ht="12.75">
      <c r="A29" s="87" t="s">
        <v>111</v>
      </c>
      <c r="B29" s="96">
        <v>527</v>
      </c>
      <c r="C29" s="92">
        <v>40103</v>
      </c>
      <c r="D29" s="92" t="s">
        <v>45</v>
      </c>
      <c r="E29" s="92" t="s">
        <v>45</v>
      </c>
      <c r="F29" s="92">
        <v>40630</v>
      </c>
      <c r="G29" s="130">
        <v>12000</v>
      </c>
      <c r="H29" s="130">
        <v>45000</v>
      </c>
      <c r="I29" s="92">
        <v>1810959</v>
      </c>
    </row>
    <row r="30" spans="1:9" ht="12.75">
      <c r="A30" s="98" t="s">
        <v>112</v>
      </c>
      <c r="B30" s="94">
        <v>3483</v>
      </c>
      <c r="C30" s="94">
        <v>85841</v>
      </c>
      <c r="D30" s="94">
        <v>2420</v>
      </c>
      <c r="E30" s="94">
        <v>1539</v>
      </c>
      <c r="F30" s="94">
        <v>93283</v>
      </c>
      <c r="G30" s="131">
        <v>30065</v>
      </c>
      <c r="H30" s="131">
        <v>55489</v>
      </c>
      <c r="I30" s="94">
        <v>4867982</v>
      </c>
    </row>
    <row r="31" spans="1:9" ht="12.75">
      <c r="A31" s="87"/>
      <c r="B31" s="92"/>
      <c r="C31" s="92"/>
      <c r="D31" s="92"/>
      <c r="E31" s="92"/>
      <c r="F31" s="92"/>
      <c r="G31" s="130"/>
      <c r="H31" s="130"/>
      <c r="I31" s="92"/>
    </row>
    <row r="32" spans="1:9" ht="12.75">
      <c r="A32" s="87" t="s">
        <v>113</v>
      </c>
      <c r="B32" s="132">
        <v>4350</v>
      </c>
      <c r="C32" s="132">
        <v>545</v>
      </c>
      <c r="D32" s="132">
        <v>246</v>
      </c>
      <c r="E32" s="92" t="s">
        <v>45</v>
      </c>
      <c r="F32" s="92">
        <v>5141</v>
      </c>
      <c r="G32" s="132">
        <v>23549</v>
      </c>
      <c r="H32" s="132">
        <v>57139</v>
      </c>
      <c r="I32" s="132">
        <v>133579</v>
      </c>
    </row>
    <row r="33" spans="1:9" ht="12.75">
      <c r="A33" s="87" t="s">
        <v>114</v>
      </c>
      <c r="B33" s="132">
        <v>5089</v>
      </c>
      <c r="C33" s="132">
        <v>1761</v>
      </c>
      <c r="D33" s="92" t="s">
        <v>45</v>
      </c>
      <c r="E33" s="92" t="s">
        <v>45</v>
      </c>
      <c r="F33" s="92">
        <v>6850</v>
      </c>
      <c r="G33" s="132">
        <v>31500</v>
      </c>
      <c r="H33" s="132">
        <v>71500</v>
      </c>
      <c r="I33" s="130">
        <v>286215</v>
      </c>
    </row>
    <row r="34" spans="1:9" ht="12.75">
      <c r="A34" s="87" t="s">
        <v>115</v>
      </c>
      <c r="B34" s="132">
        <v>4492</v>
      </c>
      <c r="C34" s="132">
        <v>27383</v>
      </c>
      <c r="D34" s="92" t="s">
        <v>45</v>
      </c>
      <c r="E34" s="92" t="s">
        <v>45</v>
      </c>
      <c r="F34" s="92">
        <v>31875</v>
      </c>
      <c r="G34" s="132">
        <v>22000</v>
      </c>
      <c r="H34" s="132">
        <v>55784</v>
      </c>
      <c r="I34" s="130">
        <v>1626357</v>
      </c>
    </row>
    <row r="35" spans="1:9" ht="12.75">
      <c r="A35" s="87" t="s">
        <v>116</v>
      </c>
      <c r="B35" s="132">
        <v>30</v>
      </c>
      <c r="C35" s="132">
        <v>70</v>
      </c>
      <c r="D35" s="92" t="s">
        <v>45</v>
      </c>
      <c r="E35" s="92" t="s">
        <v>45</v>
      </c>
      <c r="F35" s="92">
        <v>100</v>
      </c>
      <c r="G35" s="132">
        <v>13500</v>
      </c>
      <c r="H35" s="132">
        <v>50429</v>
      </c>
      <c r="I35" s="130">
        <v>3935</v>
      </c>
    </row>
    <row r="36" spans="1:9" ht="12.75">
      <c r="A36" s="98" t="s">
        <v>117</v>
      </c>
      <c r="B36" s="94">
        <v>13961</v>
      </c>
      <c r="C36" s="94">
        <v>29759</v>
      </c>
      <c r="D36" s="94">
        <v>246</v>
      </c>
      <c r="E36" s="94" t="s">
        <v>45</v>
      </c>
      <c r="F36" s="94">
        <v>43966</v>
      </c>
      <c r="G36" s="131">
        <v>25927</v>
      </c>
      <c r="H36" s="131">
        <v>56726</v>
      </c>
      <c r="I36" s="94">
        <v>2050086</v>
      </c>
    </row>
    <row r="37" spans="1:9" ht="12.75">
      <c r="A37" s="98"/>
      <c r="B37" s="94"/>
      <c r="C37" s="94"/>
      <c r="D37" s="94"/>
      <c r="E37" s="94"/>
      <c r="F37" s="94"/>
      <c r="G37" s="131"/>
      <c r="H37" s="131"/>
      <c r="I37" s="94"/>
    </row>
    <row r="38" spans="1:9" s="95" customFormat="1" ht="12.75">
      <c r="A38" s="98" t="s">
        <v>118</v>
      </c>
      <c r="B38" s="131">
        <v>100</v>
      </c>
      <c r="C38" s="131">
        <v>1013</v>
      </c>
      <c r="D38" s="94" t="s">
        <v>45</v>
      </c>
      <c r="E38" s="94" t="s">
        <v>45</v>
      </c>
      <c r="F38" s="94">
        <v>1113</v>
      </c>
      <c r="G38" s="131">
        <v>15000</v>
      </c>
      <c r="H38" s="131">
        <v>60000</v>
      </c>
      <c r="I38" s="131">
        <v>62280</v>
      </c>
    </row>
    <row r="39" spans="1:9" ht="12.75">
      <c r="A39" s="87"/>
      <c r="B39" s="92"/>
      <c r="C39" s="92"/>
      <c r="D39" s="92"/>
      <c r="E39" s="92"/>
      <c r="F39" s="92"/>
      <c r="G39" s="130"/>
      <c r="H39" s="130"/>
      <c r="I39" s="92"/>
    </row>
    <row r="40" spans="1:9" ht="12.75">
      <c r="A40" s="87" t="s">
        <v>119</v>
      </c>
      <c r="B40" s="96">
        <v>97</v>
      </c>
      <c r="C40" s="130">
        <v>382</v>
      </c>
      <c r="D40" s="92" t="s">
        <v>45</v>
      </c>
      <c r="E40" s="92" t="s">
        <v>45</v>
      </c>
      <c r="F40" s="92">
        <v>479</v>
      </c>
      <c r="G40" s="96">
        <v>18000</v>
      </c>
      <c r="H40" s="130">
        <v>52000</v>
      </c>
      <c r="I40" s="130">
        <v>21610</v>
      </c>
    </row>
    <row r="41" spans="1:9" ht="12.75">
      <c r="A41" s="87" t="s">
        <v>120</v>
      </c>
      <c r="B41" s="92">
        <v>3024</v>
      </c>
      <c r="C41" s="92">
        <v>988</v>
      </c>
      <c r="D41" s="92" t="s">
        <v>45</v>
      </c>
      <c r="E41" s="92" t="s">
        <v>45</v>
      </c>
      <c r="F41" s="92">
        <v>4012</v>
      </c>
      <c r="G41" s="130">
        <v>30000</v>
      </c>
      <c r="H41" s="130">
        <v>45000</v>
      </c>
      <c r="I41" s="92">
        <v>135180</v>
      </c>
    </row>
    <row r="42" spans="1:9" ht="12.75">
      <c r="A42" s="87" t="s">
        <v>121</v>
      </c>
      <c r="B42" s="130">
        <v>3979</v>
      </c>
      <c r="C42" s="130">
        <v>3342</v>
      </c>
      <c r="D42" s="92" t="s">
        <v>45</v>
      </c>
      <c r="E42" s="92" t="s">
        <v>45</v>
      </c>
      <c r="F42" s="92">
        <v>7321</v>
      </c>
      <c r="G42" s="130">
        <v>20000</v>
      </c>
      <c r="H42" s="130">
        <v>45000</v>
      </c>
      <c r="I42" s="130">
        <v>229970</v>
      </c>
    </row>
    <row r="43" spans="1:9" ht="12.75">
      <c r="A43" s="87" t="s">
        <v>122</v>
      </c>
      <c r="B43" s="130">
        <v>10018</v>
      </c>
      <c r="C43" s="130">
        <v>6769</v>
      </c>
      <c r="D43" s="92" t="s">
        <v>45</v>
      </c>
      <c r="E43" s="92" t="s">
        <v>45</v>
      </c>
      <c r="F43" s="92">
        <v>16787</v>
      </c>
      <c r="G43" s="130">
        <v>23000</v>
      </c>
      <c r="H43" s="130">
        <v>40000</v>
      </c>
      <c r="I43" s="130">
        <v>501174</v>
      </c>
    </row>
    <row r="44" spans="1:9" ht="12.75">
      <c r="A44" s="87" t="s">
        <v>123</v>
      </c>
      <c r="B44" s="130">
        <v>30</v>
      </c>
      <c r="C44" s="130">
        <v>721</v>
      </c>
      <c r="D44" s="130">
        <v>30</v>
      </c>
      <c r="E44" s="92" t="s">
        <v>45</v>
      </c>
      <c r="F44" s="92">
        <v>781</v>
      </c>
      <c r="G44" s="130">
        <v>18000</v>
      </c>
      <c r="H44" s="130">
        <v>68000</v>
      </c>
      <c r="I44" s="130">
        <v>49568</v>
      </c>
    </row>
    <row r="45" spans="1:9" ht="12.75">
      <c r="A45" s="87" t="s">
        <v>124</v>
      </c>
      <c r="B45" s="130">
        <v>59</v>
      </c>
      <c r="C45" s="130">
        <v>331</v>
      </c>
      <c r="D45" s="92" t="s">
        <v>45</v>
      </c>
      <c r="E45" s="92" t="s">
        <v>45</v>
      </c>
      <c r="F45" s="92">
        <v>390</v>
      </c>
      <c r="G45" s="130">
        <v>15000</v>
      </c>
      <c r="H45" s="130">
        <v>70000</v>
      </c>
      <c r="I45" s="130">
        <v>24055</v>
      </c>
    </row>
    <row r="46" spans="1:9" ht="12.75">
      <c r="A46" s="87" t="s">
        <v>125</v>
      </c>
      <c r="B46" s="130">
        <v>199</v>
      </c>
      <c r="C46" s="130">
        <v>251</v>
      </c>
      <c r="D46" s="92" t="s">
        <v>45</v>
      </c>
      <c r="E46" s="92" t="s">
        <v>45</v>
      </c>
      <c r="F46" s="92">
        <v>450</v>
      </c>
      <c r="G46" s="130">
        <v>22000</v>
      </c>
      <c r="H46" s="130">
        <v>38000</v>
      </c>
      <c r="I46" s="130">
        <v>13916</v>
      </c>
    </row>
    <row r="47" spans="1:9" ht="12.75">
      <c r="A47" s="87" t="s">
        <v>126</v>
      </c>
      <c r="B47" s="130">
        <v>6245</v>
      </c>
      <c r="C47" s="130">
        <v>2787</v>
      </c>
      <c r="D47" s="130">
        <v>8500</v>
      </c>
      <c r="E47" s="92" t="s">
        <v>45</v>
      </c>
      <c r="F47" s="92">
        <v>17532</v>
      </c>
      <c r="G47" s="130">
        <v>16000</v>
      </c>
      <c r="H47" s="130">
        <v>48000</v>
      </c>
      <c r="I47" s="130">
        <v>233696</v>
      </c>
    </row>
    <row r="48" spans="1:9" ht="12.75">
      <c r="A48" s="87" t="s">
        <v>127</v>
      </c>
      <c r="B48" s="130">
        <v>3908</v>
      </c>
      <c r="C48" s="130">
        <v>1792</v>
      </c>
      <c r="D48" s="130">
        <v>3580</v>
      </c>
      <c r="E48" s="92" t="s">
        <v>45</v>
      </c>
      <c r="F48" s="92">
        <v>9280</v>
      </c>
      <c r="G48" s="130">
        <v>20000</v>
      </c>
      <c r="H48" s="130">
        <v>55000</v>
      </c>
      <c r="I48" s="130">
        <v>176720</v>
      </c>
    </row>
    <row r="49" spans="1:9" ht="12.75">
      <c r="A49" s="98" t="s">
        <v>192</v>
      </c>
      <c r="B49" s="94">
        <v>27559</v>
      </c>
      <c r="C49" s="94">
        <v>17363</v>
      </c>
      <c r="D49" s="94">
        <v>12110</v>
      </c>
      <c r="E49" s="94" t="s">
        <v>45</v>
      </c>
      <c r="F49" s="94">
        <v>57032</v>
      </c>
      <c r="G49" s="131">
        <v>21276</v>
      </c>
      <c r="H49" s="131">
        <v>46049</v>
      </c>
      <c r="I49" s="94">
        <v>1385889</v>
      </c>
    </row>
    <row r="50" spans="1:9" ht="12.75">
      <c r="A50" s="98"/>
      <c r="B50" s="94"/>
      <c r="C50" s="94"/>
      <c r="D50" s="94"/>
      <c r="E50" s="94"/>
      <c r="F50" s="94"/>
      <c r="G50" s="131"/>
      <c r="H50" s="131"/>
      <c r="I50" s="94"/>
    </row>
    <row r="51" spans="1:9" s="95" customFormat="1" ht="12.75">
      <c r="A51" s="98" t="s">
        <v>128</v>
      </c>
      <c r="B51" s="131">
        <v>14</v>
      </c>
      <c r="C51" s="131">
        <v>1268</v>
      </c>
      <c r="D51" s="94" t="s">
        <v>45</v>
      </c>
      <c r="E51" s="94" t="s">
        <v>45</v>
      </c>
      <c r="F51" s="94">
        <v>1282</v>
      </c>
      <c r="G51" s="131">
        <v>17000</v>
      </c>
      <c r="H51" s="131">
        <v>60000</v>
      </c>
      <c r="I51" s="131">
        <v>76318</v>
      </c>
    </row>
    <row r="52" spans="1:9" ht="12.75">
      <c r="A52" s="87"/>
      <c r="B52" s="92"/>
      <c r="C52" s="92"/>
      <c r="D52" s="92"/>
      <c r="E52" s="92"/>
      <c r="F52" s="92"/>
      <c r="G52" s="130"/>
      <c r="H52" s="130"/>
      <c r="I52" s="92"/>
    </row>
    <row r="53" spans="1:9" ht="12.75">
      <c r="A53" s="87" t="s">
        <v>129</v>
      </c>
      <c r="B53" s="92" t="s">
        <v>45</v>
      </c>
      <c r="C53" s="92">
        <v>11500</v>
      </c>
      <c r="D53" s="92" t="s">
        <v>45</v>
      </c>
      <c r="E53" s="92" t="s">
        <v>45</v>
      </c>
      <c r="F53" s="92">
        <v>11500</v>
      </c>
      <c r="G53" s="92" t="s">
        <v>45</v>
      </c>
      <c r="H53" s="130">
        <v>75000</v>
      </c>
      <c r="I53" s="92">
        <v>862500</v>
      </c>
    </row>
    <row r="54" spans="1:9" ht="12.75">
      <c r="A54" s="87" t="s">
        <v>130</v>
      </c>
      <c r="B54" s="92" t="s">
        <v>45</v>
      </c>
      <c r="C54" s="92">
        <v>2152</v>
      </c>
      <c r="D54" s="92" t="s">
        <v>45</v>
      </c>
      <c r="E54" s="92" t="s">
        <v>45</v>
      </c>
      <c r="F54" s="92">
        <v>2152</v>
      </c>
      <c r="G54" s="92" t="s">
        <v>45</v>
      </c>
      <c r="H54" s="130">
        <v>57500</v>
      </c>
      <c r="I54" s="92">
        <v>123740</v>
      </c>
    </row>
    <row r="55" spans="1:9" ht="12.75">
      <c r="A55" s="87" t="s">
        <v>131</v>
      </c>
      <c r="B55" s="92">
        <v>46</v>
      </c>
      <c r="C55" s="92">
        <v>864</v>
      </c>
      <c r="D55" s="92" t="s">
        <v>45</v>
      </c>
      <c r="E55" s="92" t="s">
        <v>45</v>
      </c>
      <c r="F55" s="92">
        <v>910</v>
      </c>
      <c r="G55" s="130">
        <v>9000</v>
      </c>
      <c r="H55" s="130">
        <v>54000</v>
      </c>
      <c r="I55" s="92">
        <v>47070</v>
      </c>
    </row>
    <row r="56" spans="1:9" ht="12.75" customHeight="1">
      <c r="A56" s="87" t="s">
        <v>132</v>
      </c>
      <c r="B56" s="92">
        <v>280</v>
      </c>
      <c r="C56" s="92">
        <v>900</v>
      </c>
      <c r="D56" s="92" t="s">
        <v>45</v>
      </c>
      <c r="E56" s="92" t="s">
        <v>45</v>
      </c>
      <c r="F56" s="92">
        <v>1180</v>
      </c>
      <c r="G56" s="130">
        <v>13000</v>
      </c>
      <c r="H56" s="130">
        <v>55000</v>
      </c>
      <c r="I56" s="92">
        <v>53140</v>
      </c>
    </row>
    <row r="57" spans="1:9" ht="12.75" customHeight="1">
      <c r="A57" s="87" t="s">
        <v>133</v>
      </c>
      <c r="B57" s="92">
        <v>17</v>
      </c>
      <c r="C57" s="92">
        <v>5822</v>
      </c>
      <c r="D57" s="92" t="s">
        <v>45</v>
      </c>
      <c r="E57" s="92" t="s">
        <v>45</v>
      </c>
      <c r="F57" s="92">
        <v>5839</v>
      </c>
      <c r="G57" s="130">
        <v>12000</v>
      </c>
      <c r="H57" s="130">
        <v>66000</v>
      </c>
      <c r="I57" s="92">
        <v>384456</v>
      </c>
    </row>
    <row r="58" spans="1:9" ht="12.75">
      <c r="A58" s="98" t="s">
        <v>134</v>
      </c>
      <c r="B58" s="94">
        <v>343</v>
      </c>
      <c r="C58" s="94">
        <v>21238</v>
      </c>
      <c r="D58" s="94" t="s">
        <v>45</v>
      </c>
      <c r="E58" s="94" t="s">
        <v>45</v>
      </c>
      <c r="F58" s="94">
        <v>21581</v>
      </c>
      <c r="G58" s="131">
        <v>12414</v>
      </c>
      <c r="H58" s="131">
        <v>69058</v>
      </c>
      <c r="I58" s="94">
        <v>1470906</v>
      </c>
    </row>
    <row r="59" spans="1:9" ht="12.75">
      <c r="A59" s="87"/>
      <c r="B59" s="92"/>
      <c r="C59" s="92"/>
      <c r="D59" s="92"/>
      <c r="E59" s="92"/>
      <c r="F59" s="92"/>
      <c r="G59" s="130"/>
      <c r="H59" s="130"/>
      <c r="I59" s="92"/>
    </row>
    <row r="60" spans="1:9" ht="12.75">
      <c r="A60" s="87" t="s">
        <v>135</v>
      </c>
      <c r="B60" s="96">
        <v>11</v>
      </c>
      <c r="C60" s="132">
        <v>717</v>
      </c>
      <c r="D60" s="92" t="s">
        <v>45</v>
      </c>
      <c r="E60" s="92" t="s">
        <v>45</v>
      </c>
      <c r="F60" s="92">
        <v>728</v>
      </c>
      <c r="G60" s="96">
        <v>15000</v>
      </c>
      <c r="H60" s="132">
        <v>66000</v>
      </c>
      <c r="I60" s="130">
        <v>47487</v>
      </c>
    </row>
    <row r="61" spans="1:9" ht="12.75">
      <c r="A61" s="87" t="s">
        <v>136</v>
      </c>
      <c r="B61" s="132">
        <v>559</v>
      </c>
      <c r="C61" s="132">
        <v>233</v>
      </c>
      <c r="D61" s="92" t="s">
        <v>45</v>
      </c>
      <c r="E61" s="92" t="s">
        <v>45</v>
      </c>
      <c r="F61" s="92">
        <v>792</v>
      </c>
      <c r="G61" s="132">
        <v>33000</v>
      </c>
      <c r="H61" s="132">
        <v>60000</v>
      </c>
      <c r="I61" s="130">
        <v>32427</v>
      </c>
    </row>
    <row r="62" spans="1:9" ht="12.75">
      <c r="A62" s="87" t="s">
        <v>137</v>
      </c>
      <c r="B62" s="132">
        <v>123</v>
      </c>
      <c r="C62" s="132">
        <v>577</v>
      </c>
      <c r="D62" s="92" t="s">
        <v>45</v>
      </c>
      <c r="E62" s="92" t="s">
        <v>45</v>
      </c>
      <c r="F62" s="92">
        <v>700</v>
      </c>
      <c r="G62" s="132">
        <v>12000</v>
      </c>
      <c r="H62" s="132">
        <v>70000</v>
      </c>
      <c r="I62" s="130">
        <v>41866</v>
      </c>
    </row>
    <row r="63" spans="1:9" ht="12.75">
      <c r="A63" s="98" t="s">
        <v>138</v>
      </c>
      <c r="B63" s="94">
        <v>693</v>
      </c>
      <c r="C63" s="94">
        <v>1527</v>
      </c>
      <c r="D63" s="94" t="s">
        <v>45</v>
      </c>
      <c r="E63" s="94" t="s">
        <v>45</v>
      </c>
      <c r="F63" s="94">
        <v>2220</v>
      </c>
      <c r="G63" s="131">
        <v>28987</v>
      </c>
      <c r="H63" s="131">
        <v>66596</v>
      </c>
      <c r="I63" s="94">
        <v>121780</v>
      </c>
    </row>
    <row r="64" spans="1:9" ht="12.75">
      <c r="A64" s="98"/>
      <c r="B64" s="94"/>
      <c r="C64" s="94"/>
      <c r="D64" s="94"/>
      <c r="E64" s="94"/>
      <c r="F64" s="94"/>
      <c r="G64" s="131"/>
      <c r="H64" s="131"/>
      <c r="I64" s="94"/>
    </row>
    <row r="65" spans="1:9" s="95" customFormat="1" ht="12.75">
      <c r="A65" s="98" t="s">
        <v>139</v>
      </c>
      <c r="B65" s="94" t="s">
        <v>45</v>
      </c>
      <c r="C65" s="131">
        <v>736</v>
      </c>
      <c r="D65" s="94" t="s">
        <v>45</v>
      </c>
      <c r="E65" s="94" t="s">
        <v>45</v>
      </c>
      <c r="F65" s="94">
        <v>736</v>
      </c>
      <c r="G65" s="94" t="s">
        <v>45</v>
      </c>
      <c r="H65" s="131">
        <v>60030</v>
      </c>
      <c r="I65" s="131">
        <v>44182</v>
      </c>
    </row>
    <row r="66" spans="1:9" ht="12.75">
      <c r="A66" s="87"/>
      <c r="B66" s="92"/>
      <c r="C66" s="92"/>
      <c r="D66" s="92"/>
      <c r="E66" s="92"/>
      <c r="F66" s="92"/>
      <c r="G66" s="130"/>
      <c r="H66" s="130"/>
      <c r="I66" s="92"/>
    </row>
    <row r="67" spans="1:9" ht="12.75">
      <c r="A67" s="87" t="s">
        <v>140</v>
      </c>
      <c r="B67" s="92" t="s">
        <v>45</v>
      </c>
      <c r="C67" s="130">
        <v>2550</v>
      </c>
      <c r="D67" s="92" t="s">
        <v>45</v>
      </c>
      <c r="E67" s="92" t="s">
        <v>45</v>
      </c>
      <c r="F67" s="92">
        <v>2550</v>
      </c>
      <c r="G67" s="92" t="s">
        <v>45</v>
      </c>
      <c r="H67" s="130">
        <v>50000</v>
      </c>
      <c r="I67" s="130">
        <v>127500</v>
      </c>
    </row>
    <row r="68" spans="1:9" ht="12.75">
      <c r="A68" s="87" t="s">
        <v>141</v>
      </c>
      <c r="B68" s="92" t="s">
        <v>45</v>
      </c>
      <c r="C68" s="130">
        <v>920</v>
      </c>
      <c r="D68" s="92" t="s">
        <v>45</v>
      </c>
      <c r="E68" s="92" t="s">
        <v>45</v>
      </c>
      <c r="F68" s="92">
        <v>920</v>
      </c>
      <c r="G68" s="92" t="s">
        <v>45</v>
      </c>
      <c r="H68" s="130">
        <v>45000</v>
      </c>
      <c r="I68" s="130">
        <v>41400</v>
      </c>
    </row>
    <row r="69" spans="1:9" ht="12.75">
      <c r="A69" s="98" t="s">
        <v>142</v>
      </c>
      <c r="B69" s="94" t="s">
        <v>45</v>
      </c>
      <c r="C69" s="94">
        <v>3470</v>
      </c>
      <c r="D69" s="94" t="s">
        <v>45</v>
      </c>
      <c r="E69" s="94" t="s">
        <v>45</v>
      </c>
      <c r="F69" s="94">
        <v>3470</v>
      </c>
      <c r="G69" s="94" t="s">
        <v>45</v>
      </c>
      <c r="H69" s="131">
        <v>48674</v>
      </c>
      <c r="I69" s="94">
        <v>168900</v>
      </c>
    </row>
    <row r="70" spans="1:9" ht="12.75">
      <c r="A70" s="133"/>
      <c r="B70" s="92"/>
      <c r="C70" s="92"/>
      <c r="D70" s="92"/>
      <c r="E70" s="92"/>
      <c r="F70" s="92"/>
      <c r="G70" s="130"/>
      <c r="H70" s="130"/>
      <c r="I70" s="92"/>
    </row>
    <row r="71" spans="1:9" ht="12.75">
      <c r="A71" s="87" t="s">
        <v>143</v>
      </c>
      <c r="B71" s="92" t="s">
        <v>45</v>
      </c>
      <c r="C71" s="92">
        <v>115</v>
      </c>
      <c r="D71" s="92" t="s">
        <v>45</v>
      </c>
      <c r="E71" s="92" t="s">
        <v>45</v>
      </c>
      <c r="F71" s="92">
        <v>115</v>
      </c>
      <c r="G71" s="92" t="s">
        <v>45</v>
      </c>
      <c r="H71" s="130">
        <v>60000</v>
      </c>
      <c r="I71" s="92">
        <v>6900</v>
      </c>
    </row>
    <row r="72" spans="1:9" ht="12.75">
      <c r="A72" s="87" t="s">
        <v>144</v>
      </c>
      <c r="B72" s="96">
        <v>49</v>
      </c>
      <c r="C72" s="92">
        <v>416</v>
      </c>
      <c r="D72" s="92" t="s">
        <v>45</v>
      </c>
      <c r="E72" s="92" t="s">
        <v>45</v>
      </c>
      <c r="F72" s="92">
        <v>465</v>
      </c>
      <c r="G72" s="96">
        <v>24000</v>
      </c>
      <c r="H72" s="130">
        <v>36000</v>
      </c>
      <c r="I72" s="92">
        <v>16152</v>
      </c>
    </row>
    <row r="73" spans="1:9" ht="12.75">
      <c r="A73" s="87" t="s">
        <v>145</v>
      </c>
      <c r="B73" s="130">
        <v>190</v>
      </c>
      <c r="C73" s="130">
        <v>984</v>
      </c>
      <c r="D73" s="92" t="s">
        <v>45</v>
      </c>
      <c r="E73" s="92" t="s">
        <v>45</v>
      </c>
      <c r="F73" s="92">
        <v>1174</v>
      </c>
      <c r="G73" s="130">
        <v>20000</v>
      </c>
      <c r="H73" s="130">
        <v>65000</v>
      </c>
      <c r="I73" s="130">
        <v>67760</v>
      </c>
    </row>
    <row r="74" spans="1:9" ht="12.75">
      <c r="A74" s="87" t="s">
        <v>146</v>
      </c>
      <c r="B74" s="92" t="s">
        <v>45</v>
      </c>
      <c r="C74" s="92">
        <v>3260</v>
      </c>
      <c r="D74" s="92" t="s">
        <v>45</v>
      </c>
      <c r="E74" s="92" t="s">
        <v>45</v>
      </c>
      <c r="F74" s="92">
        <v>3260</v>
      </c>
      <c r="G74" s="92" t="s">
        <v>45</v>
      </c>
      <c r="H74" s="130">
        <v>61300</v>
      </c>
      <c r="I74" s="92">
        <v>199838</v>
      </c>
    </row>
    <row r="75" spans="1:9" ht="12.75">
      <c r="A75" s="87" t="s">
        <v>147</v>
      </c>
      <c r="B75" s="92">
        <v>103</v>
      </c>
      <c r="C75" s="92">
        <v>180</v>
      </c>
      <c r="D75" s="92" t="s">
        <v>45</v>
      </c>
      <c r="E75" s="92" t="s">
        <v>45</v>
      </c>
      <c r="F75" s="92">
        <v>283</v>
      </c>
      <c r="G75" s="130">
        <v>15500</v>
      </c>
      <c r="H75" s="130">
        <v>47250</v>
      </c>
      <c r="I75" s="92">
        <v>10102</v>
      </c>
    </row>
    <row r="76" spans="1:9" ht="12.75">
      <c r="A76" s="87" t="s">
        <v>148</v>
      </c>
      <c r="B76" s="92">
        <v>19</v>
      </c>
      <c r="C76" s="92">
        <v>594</v>
      </c>
      <c r="D76" s="92" t="s">
        <v>45</v>
      </c>
      <c r="E76" s="92" t="s">
        <v>45</v>
      </c>
      <c r="F76" s="92">
        <v>613</v>
      </c>
      <c r="G76" s="130">
        <v>12000</v>
      </c>
      <c r="H76" s="130">
        <v>64115</v>
      </c>
      <c r="I76" s="92">
        <v>38312</v>
      </c>
    </row>
    <row r="77" spans="1:9" ht="12.75">
      <c r="A77" s="87" t="s">
        <v>149</v>
      </c>
      <c r="B77" s="92" t="s">
        <v>45</v>
      </c>
      <c r="C77" s="92">
        <v>430</v>
      </c>
      <c r="D77" s="92" t="s">
        <v>45</v>
      </c>
      <c r="E77" s="92" t="s">
        <v>45</v>
      </c>
      <c r="F77" s="92">
        <v>430</v>
      </c>
      <c r="G77" s="92" t="s">
        <v>45</v>
      </c>
      <c r="H77" s="130">
        <v>60000</v>
      </c>
      <c r="I77" s="92">
        <v>25800</v>
      </c>
    </row>
    <row r="78" spans="1:9" ht="12.75">
      <c r="A78" s="87" t="s">
        <v>150</v>
      </c>
      <c r="B78" s="130">
        <v>387</v>
      </c>
      <c r="C78" s="130">
        <v>711</v>
      </c>
      <c r="D78" s="92" t="s">
        <v>45</v>
      </c>
      <c r="E78" s="92" t="s">
        <v>45</v>
      </c>
      <c r="F78" s="92">
        <v>1098</v>
      </c>
      <c r="G78" s="130">
        <v>26250</v>
      </c>
      <c r="H78" s="130">
        <v>77500</v>
      </c>
      <c r="I78" s="130">
        <v>65261</v>
      </c>
    </row>
    <row r="79" spans="1:9" ht="12.75">
      <c r="A79" s="98" t="s">
        <v>193</v>
      </c>
      <c r="B79" s="94">
        <v>748</v>
      </c>
      <c r="C79" s="94">
        <v>6690</v>
      </c>
      <c r="D79" s="94" t="s">
        <v>45</v>
      </c>
      <c r="E79" s="94" t="s">
        <v>45</v>
      </c>
      <c r="F79" s="94">
        <v>7438</v>
      </c>
      <c r="G79" s="131">
        <v>22673</v>
      </c>
      <c r="H79" s="131">
        <v>61759</v>
      </c>
      <c r="I79" s="94">
        <v>430125</v>
      </c>
    </row>
    <row r="80" spans="1:9" ht="12.75">
      <c r="A80" s="87"/>
      <c r="B80" s="92"/>
      <c r="C80" s="92"/>
      <c r="D80" s="92"/>
      <c r="E80" s="92"/>
      <c r="F80" s="92"/>
      <c r="G80" s="130"/>
      <c r="H80" s="130"/>
      <c r="I80" s="92"/>
    </row>
    <row r="81" spans="1:9" ht="12.75">
      <c r="A81" s="87" t="s">
        <v>151</v>
      </c>
      <c r="B81" s="96">
        <v>1</v>
      </c>
      <c r="C81" s="92">
        <v>40</v>
      </c>
      <c r="D81" s="92" t="s">
        <v>45</v>
      </c>
      <c r="E81" s="92" t="s">
        <v>45</v>
      </c>
      <c r="F81" s="92">
        <v>41</v>
      </c>
      <c r="G81" s="96">
        <v>12000</v>
      </c>
      <c r="H81" s="130">
        <v>51500</v>
      </c>
      <c r="I81" s="92">
        <v>2072</v>
      </c>
    </row>
    <row r="82" spans="1:9" ht="12.75">
      <c r="A82" s="87" t="s">
        <v>152</v>
      </c>
      <c r="B82" s="130">
        <v>1</v>
      </c>
      <c r="C82" s="130">
        <v>25</v>
      </c>
      <c r="D82" s="92" t="s">
        <v>45</v>
      </c>
      <c r="E82" s="92" t="s">
        <v>45</v>
      </c>
      <c r="F82" s="92">
        <v>26</v>
      </c>
      <c r="G82" s="130">
        <v>6000</v>
      </c>
      <c r="H82" s="130">
        <v>30000</v>
      </c>
      <c r="I82" s="130">
        <v>756</v>
      </c>
    </row>
    <row r="83" spans="1:9" ht="12.75">
      <c r="A83" s="98" t="s">
        <v>153</v>
      </c>
      <c r="B83" s="94">
        <v>2</v>
      </c>
      <c r="C83" s="94">
        <v>65</v>
      </c>
      <c r="D83" s="94" t="s">
        <v>45</v>
      </c>
      <c r="E83" s="94" t="s">
        <v>45</v>
      </c>
      <c r="F83" s="94">
        <v>67</v>
      </c>
      <c r="G83" s="131">
        <v>9000</v>
      </c>
      <c r="H83" s="131">
        <v>43231</v>
      </c>
      <c r="I83" s="94">
        <v>2828</v>
      </c>
    </row>
    <row r="84" spans="1:9" ht="12.75">
      <c r="A84" s="98"/>
      <c r="B84" s="94"/>
      <c r="C84" s="94"/>
      <c r="D84" s="94"/>
      <c r="E84" s="94"/>
      <c r="F84" s="94"/>
      <c r="G84" s="131"/>
      <c r="H84" s="131"/>
      <c r="I84" s="94"/>
    </row>
    <row r="85" spans="1:10" s="95" customFormat="1" ht="13.5" thickBot="1">
      <c r="A85" s="99" t="s">
        <v>154</v>
      </c>
      <c r="B85" s="100">
        <v>48602</v>
      </c>
      <c r="C85" s="100">
        <v>178518</v>
      </c>
      <c r="D85" s="100">
        <v>14776</v>
      </c>
      <c r="E85" s="100">
        <v>1539</v>
      </c>
      <c r="F85" s="100">
        <v>243435</v>
      </c>
      <c r="G85" s="134">
        <v>23549</v>
      </c>
      <c r="H85" s="134">
        <v>56730</v>
      </c>
      <c r="I85" s="100">
        <v>11271782</v>
      </c>
      <c r="J85" s="98"/>
    </row>
    <row r="86" ht="12.75">
      <c r="B86" s="93"/>
    </row>
    <row r="87" spans="2:9" ht="12.75">
      <c r="B87" s="93"/>
      <c r="C87" s="93"/>
      <c r="D87" s="93"/>
      <c r="E87" s="93"/>
      <c r="F87" s="93"/>
      <c r="G87" s="93"/>
      <c r="H87" s="93"/>
      <c r="I87" s="93"/>
    </row>
  </sheetData>
  <mergeCells count="8">
    <mergeCell ref="B6:C6"/>
    <mergeCell ref="D6:E6"/>
    <mergeCell ref="F6:F7"/>
    <mergeCell ref="G6:H6"/>
    <mergeCell ref="A1:I1"/>
    <mergeCell ref="A3:I3"/>
    <mergeCell ref="B5:F5"/>
    <mergeCell ref="G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78">
    <pageSetUpPr fitToPage="1"/>
  </sheetPr>
  <dimension ref="A1:J85"/>
  <sheetViews>
    <sheetView tabSelected="1" zoomScale="75" zoomScaleNormal="75" workbookViewId="0" topLeftCell="A46">
      <selection activeCell="K32" sqref="K32"/>
    </sheetView>
  </sheetViews>
  <sheetFormatPr defaultColWidth="11.421875" defaultRowHeight="12.75"/>
  <cols>
    <col min="1" max="1" width="28.7109375" style="84" customWidth="1"/>
    <col min="2" max="9" width="12.7109375" style="84" customWidth="1"/>
    <col min="10" max="16384" width="11.421875" style="84" customWidth="1"/>
  </cols>
  <sheetData>
    <row r="1" spans="1:9" s="81" customFormat="1" ht="18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3" spans="1:9" s="82" customFormat="1" ht="15">
      <c r="A3" s="206" t="s">
        <v>178</v>
      </c>
      <c r="B3" s="206"/>
      <c r="C3" s="206"/>
      <c r="D3" s="206"/>
      <c r="E3" s="206"/>
      <c r="F3" s="206"/>
      <c r="G3" s="206"/>
      <c r="H3" s="206"/>
      <c r="I3" s="206"/>
    </row>
    <row r="4" spans="1:9" s="82" customFormat="1" ht="15">
      <c r="A4" s="126"/>
      <c r="B4" s="127"/>
      <c r="C4" s="127"/>
      <c r="D4" s="127"/>
      <c r="E4" s="127"/>
      <c r="F4" s="127"/>
      <c r="G4" s="127"/>
      <c r="H4" s="128"/>
      <c r="I4" s="128"/>
    </row>
    <row r="5" spans="1:9" ht="12.75">
      <c r="A5" s="142" t="s">
        <v>88</v>
      </c>
      <c r="B5" s="197" t="s">
        <v>155</v>
      </c>
      <c r="C5" s="198"/>
      <c r="D5" s="198"/>
      <c r="E5" s="198"/>
      <c r="F5" s="199"/>
      <c r="G5" s="197" t="s">
        <v>156</v>
      </c>
      <c r="H5" s="198"/>
      <c r="I5" s="198"/>
    </row>
    <row r="6" spans="1:9" ht="12.75">
      <c r="A6" s="85" t="s">
        <v>90</v>
      </c>
      <c r="B6" s="202" t="s">
        <v>39</v>
      </c>
      <c r="C6" s="203"/>
      <c r="D6" s="202" t="s">
        <v>40</v>
      </c>
      <c r="E6" s="218"/>
      <c r="F6" s="216" t="s">
        <v>43</v>
      </c>
      <c r="G6" s="197" t="s">
        <v>157</v>
      </c>
      <c r="H6" s="199"/>
      <c r="I6" s="89" t="s">
        <v>158</v>
      </c>
    </row>
    <row r="7" spans="1:9" ht="13.5" thickBot="1">
      <c r="A7" s="118"/>
      <c r="B7" s="119" t="s">
        <v>41</v>
      </c>
      <c r="C7" s="119" t="s">
        <v>42</v>
      </c>
      <c r="D7" s="119" t="s">
        <v>41</v>
      </c>
      <c r="E7" s="119" t="s">
        <v>42</v>
      </c>
      <c r="F7" s="217"/>
      <c r="G7" s="119" t="s">
        <v>41</v>
      </c>
      <c r="H7" s="129" t="s">
        <v>42</v>
      </c>
      <c r="I7" s="119" t="s">
        <v>159</v>
      </c>
    </row>
    <row r="8" spans="1:9" ht="12.75">
      <c r="A8" s="83" t="s">
        <v>97</v>
      </c>
      <c r="B8" s="113" t="s">
        <v>45</v>
      </c>
      <c r="C8" s="113" t="s">
        <v>45</v>
      </c>
      <c r="D8" s="113" t="s">
        <v>45</v>
      </c>
      <c r="E8" s="113" t="s">
        <v>45</v>
      </c>
      <c r="F8" s="113" t="s">
        <v>45</v>
      </c>
      <c r="G8" s="139" t="s">
        <v>45</v>
      </c>
      <c r="H8" s="113" t="s">
        <v>45</v>
      </c>
      <c r="I8" s="113" t="s">
        <v>45</v>
      </c>
    </row>
    <row r="9" spans="1:9" ht="12.75">
      <c r="A9" s="87" t="s">
        <v>98</v>
      </c>
      <c r="B9" s="130" t="s">
        <v>45</v>
      </c>
      <c r="C9" s="130" t="s">
        <v>45</v>
      </c>
      <c r="D9" s="92" t="s">
        <v>45</v>
      </c>
      <c r="E9" s="92" t="s">
        <v>45</v>
      </c>
      <c r="F9" s="92" t="s">
        <v>45</v>
      </c>
      <c r="G9" s="130" t="s">
        <v>45</v>
      </c>
      <c r="H9" s="130" t="s">
        <v>45</v>
      </c>
      <c r="I9" s="130" t="s">
        <v>45</v>
      </c>
    </row>
    <row r="10" spans="1:9" ht="12.75">
      <c r="A10" s="87" t="s">
        <v>99</v>
      </c>
      <c r="B10" s="92" t="s">
        <v>45</v>
      </c>
      <c r="C10" s="92" t="s">
        <v>45</v>
      </c>
      <c r="D10" s="92" t="s">
        <v>45</v>
      </c>
      <c r="E10" s="92" t="s">
        <v>45</v>
      </c>
      <c r="F10" s="92" t="s">
        <v>45</v>
      </c>
      <c r="G10" s="130" t="s">
        <v>45</v>
      </c>
      <c r="H10" s="130" t="s">
        <v>45</v>
      </c>
      <c r="I10" s="92" t="s">
        <v>45</v>
      </c>
    </row>
    <row r="11" spans="1:9" ht="12.75">
      <c r="A11" s="87" t="s">
        <v>100</v>
      </c>
      <c r="B11" s="130" t="s">
        <v>45</v>
      </c>
      <c r="C11" s="130" t="s">
        <v>45</v>
      </c>
      <c r="D11" s="92" t="s">
        <v>45</v>
      </c>
      <c r="E11" s="92" t="s">
        <v>45</v>
      </c>
      <c r="F11" s="92" t="s">
        <v>45</v>
      </c>
      <c r="G11" s="130" t="s">
        <v>45</v>
      </c>
      <c r="H11" s="130" t="s">
        <v>45</v>
      </c>
      <c r="I11" s="130" t="s">
        <v>45</v>
      </c>
    </row>
    <row r="12" spans="1:9" ht="12.75">
      <c r="A12" s="98" t="s">
        <v>101</v>
      </c>
      <c r="B12" s="94" t="s">
        <v>45</v>
      </c>
      <c r="C12" s="94" t="s">
        <v>45</v>
      </c>
      <c r="D12" s="94" t="s">
        <v>45</v>
      </c>
      <c r="E12" s="94" t="s">
        <v>45</v>
      </c>
      <c r="F12" s="94" t="s">
        <v>45</v>
      </c>
      <c r="G12" s="131" t="s">
        <v>45</v>
      </c>
      <c r="H12" s="131" t="s">
        <v>45</v>
      </c>
      <c r="I12" s="94" t="s">
        <v>45</v>
      </c>
    </row>
    <row r="13" spans="1:9" ht="12.75">
      <c r="A13" s="98"/>
      <c r="B13" s="94"/>
      <c r="C13" s="94"/>
      <c r="D13" s="94"/>
      <c r="E13" s="94"/>
      <c r="F13" s="94"/>
      <c r="G13" s="131"/>
      <c r="H13" s="131"/>
      <c r="I13" s="94"/>
    </row>
    <row r="14" spans="1:9" s="95" customFormat="1" ht="12.75">
      <c r="A14" s="98" t="s">
        <v>102</v>
      </c>
      <c r="B14" s="131" t="s">
        <v>45</v>
      </c>
      <c r="C14" s="94" t="s">
        <v>45</v>
      </c>
      <c r="D14" s="94" t="s">
        <v>45</v>
      </c>
      <c r="E14" s="94" t="s">
        <v>45</v>
      </c>
      <c r="F14" s="94" t="s">
        <v>45</v>
      </c>
      <c r="G14" s="131" t="s">
        <v>45</v>
      </c>
      <c r="H14" s="94" t="s">
        <v>45</v>
      </c>
      <c r="I14" s="131" t="s">
        <v>45</v>
      </c>
    </row>
    <row r="15" spans="1:9" ht="12.75">
      <c r="A15" s="98"/>
      <c r="B15" s="94"/>
      <c r="C15" s="94"/>
      <c r="D15" s="94"/>
      <c r="E15" s="94"/>
      <c r="F15" s="94"/>
      <c r="G15" s="131"/>
      <c r="H15" s="131"/>
      <c r="I15" s="94"/>
    </row>
    <row r="16" spans="1:9" s="95" customFormat="1" ht="12.75">
      <c r="A16" s="98" t="s">
        <v>103</v>
      </c>
      <c r="B16" s="94">
        <v>45</v>
      </c>
      <c r="C16" s="94" t="s">
        <v>45</v>
      </c>
      <c r="D16" s="94" t="s">
        <v>45</v>
      </c>
      <c r="E16" s="94" t="s">
        <v>45</v>
      </c>
      <c r="F16" s="94">
        <v>45</v>
      </c>
      <c r="G16" s="131">
        <v>35000</v>
      </c>
      <c r="H16" s="131" t="s">
        <v>45</v>
      </c>
      <c r="I16" s="94">
        <v>1575</v>
      </c>
    </row>
    <row r="17" spans="1:9" ht="12.75">
      <c r="A17" s="87"/>
      <c r="B17" s="92"/>
      <c r="C17" s="92"/>
      <c r="D17" s="92"/>
      <c r="E17" s="92"/>
      <c r="F17" s="92"/>
      <c r="G17" s="130"/>
      <c r="H17" s="130"/>
      <c r="I17" s="92"/>
    </row>
    <row r="18" spans="1:9" ht="12.75">
      <c r="A18" s="87" t="s">
        <v>104</v>
      </c>
      <c r="B18" s="130">
        <v>242</v>
      </c>
      <c r="C18" s="130" t="s">
        <v>45</v>
      </c>
      <c r="D18" s="92" t="s">
        <v>45</v>
      </c>
      <c r="E18" s="92" t="s">
        <v>45</v>
      </c>
      <c r="F18" s="92">
        <v>242</v>
      </c>
      <c r="G18" s="130">
        <v>28250</v>
      </c>
      <c r="H18" s="130" t="s">
        <v>45</v>
      </c>
      <c r="I18" s="130">
        <v>6837</v>
      </c>
    </row>
    <row r="19" spans="1:9" ht="12.75">
      <c r="A19" s="87" t="s">
        <v>105</v>
      </c>
      <c r="B19" s="130">
        <v>43</v>
      </c>
      <c r="C19" s="92" t="s">
        <v>45</v>
      </c>
      <c r="D19" s="92" t="s">
        <v>45</v>
      </c>
      <c r="E19" s="92" t="s">
        <v>45</v>
      </c>
      <c r="F19" s="92">
        <v>43</v>
      </c>
      <c r="G19" s="130">
        <v>25000</v>
      </c>
      <c r="H19" s="92" t="s">
        <v>45</v>
      </c>
      <c r="I19" s="130">
        <v>1075</v>
      </c>
    </row>
    <row r="20" spans="1:9" ht="12.75">
      <c r="A20" s="87" t="s">
        <v>106</v>
      </c>
      <c r="B20" s="130">
        <v>35</v>
      </c>
      <c r="C20" s="92" t="s">
        <v>45</v>
      </c>
      <c r="D20" s="92" t="s">
        <v>45</v>
      </c>
      <c r="E20" s="92" t="s">
        <v>45</v>
      </c>
      <c r="F20" s="92">
        <v>35</v>
      </c>
      <c r="G20" s="130">
        <v>27000</v>
      </c>
      <c r="H20" s="92" t="s">
        <v>45</v>
      </c>
      <c r="I20" s="130">
        <v>945</v>
      </c>
    </row>
    <row r="21" spans="1:9" ht="12.75">
      <c r="A21" s="98" t="s">
        <v>191</v>
      </c>
      <c r="B21" s="94">
        <v>320</v>
      </c>
      <c r="C21" s="94" t="s">
        <v>45</v>
      </c>
      <c r="D21" s="94" t="s">
        <v>45</v>
      </c>
      <c r="E21" s="94" t="s">
        <v>45</v>
      </c>
      <c r="F21" s="94">
        <v>320</v>
      </c>
      <c r="G21" s="131">
        <v>27677</v>
      </c>
      <c r="H21" s="131" t="s">
        <v>45</v>
      </c>
      <c r="I21" s="94">
        <v>8857</v>
      </c>
    </row>
    <row r="22" spans="1:9" ht="12.75">
      <c r="A22" s="98"/>
      <c r="B22" s="94"/>
      <c r="C22" s="94"/>
      <c r="D22" s="94"/>
      <c r="E22" s="94"/>
      <c r="F22" s="94"/>
      <c r="G22" s="131"/>
      <c r="H22" s="131"/>
      <c r="I22" s="94"/>
    </row>
    <row r="23" spans="1:9" s="95" customFormat="1" ht="12.75">
      <c r="A23" s="98" t="s">
        <v>107</v>
      </c>
      <c r="B23" s="131">
        <v>685</v>
      </c>
      <c r="C23" s="131">
        <v>372</v>
      </c>
      <c r="D23" s="94" t="s">
        <v>45</v>
      </c>
      <c r="E23" s="94" t="s">
        <v>45</v>
      </c>
      <c r="F23" s="94">
        <v>1057</v>
      </c>
      <c r="G23" s="131">
        <v>10976</v>
      </c>
      <c r="H23" s="131">
        <v>14785</v>
      </c>
      <c r="I23" s="131">
        <v>13019</v>
      </c>
    </row>
    <row r="24" spans="1:9" ht="12.75">
      <c r="A24" s="98"/>
      <c r="B24" s="94"/>
      <c r="C24" s="94"/>
      <c r="D24" s="94"/>
      <c r="E24" s="94"/>
      <c r="F24" s="94"/>
      <c r="G24" s="131"/>
      <c r="H24" s="131"/>
      <c r="I24" s="94"/>
    </row>
    <row r="25" spans="1:9" s="95" customFormat="1" ht="12.75">
      <c r="A25" s="98" t="s">
        <v>108</v>
      </c>
      <c r="B25" s="131">
        <v>352</v>
      </c>
      <c r="C25" s="131">
        <v>151</v>
      </c>
      <c r="D25" s="131" t="s">
        <v>45</v>
      </c>
      <c r="E25" s="94" t="s">
        <v>45</v>
      </c>
      <c r="F25" s="94">
        <v>503</v>
      </c>
      <c r="G25" s="131">
        <v>16000</v>
      </c>
      <c r="H25" s="131">
        <v>33255</v>
      </c>
      <c r="I25" s="131">
        <v>10654</v>
      </c>
    </row>
    <row r="26" spans="1:9" ht="12.75">
      <c r="A26" s="87"/>
      <c r="B26" s="92"/>
      <c r="C26" s="92"/>
      <c r="D26" s="92"/>
      <c r="E26" s="92"/>
      <c r="F26" s="92"/>
      <c r="G26" s="130"/>
      <c r="H26" s="130"/>
      <c r="I26" s="92"/>
    </row>
    <row r="27" spans="1:9" ht="12.75">
      <c r="A27" s="87" t="s">
        <v>109</v>
      </c>
      <c r="B27" s="92">
        <v>1023</v>
      </c>
      <c r="C27" s="92">
        <v>591</v>
      </c>
      <c r="D27" s="92" t="s">
        <v>45</v>
      </c>
      <c r="E27" s="92" t="s">
        <v>45</v>
      </c>
      <c r="F27" s="92">
        <v>1614</v>
      </c>
      <c r="G27" s="130">
        <v>18000</v>
      </c>
      <c r="H27" s="130">
        <v>27000</v>
      </c>
      <c r="I27" s="92">
        <v>34371</v>
      </c>
    </row>
    <row r="28" spans="1:9" ht="12.75">
      <c r="A28" s="87" t="s">
        <v>110</v>
      </c>
      <c r="B28" s="92">
        <v>78</v>
      </c>
      <c r="C28" s="92">
        <v>23</v>
      </c>
      <c r="D28" s="92" t="s">
        <v>45</v>
      </c>
      <c r="E28" s="92" t="s">
        <v>45</v>
      </c>
      <c r="F28" s="92">
        <v>101</v>
      </c>
      <c r="G28" s="130">
        <v>20000</v>
      </c>
      <c r="H28" s="130">
        <v>34167</v>
      </c>
      <c r="I28" s="92">
        <v>2346</v>
      </c>
    </row>
    <row r="29" spans="1:9" ht="12.75">
      <c r="A29" s="87" t="s">
        <v>111</v>
      </c>
      <c r="B29" s="96">
        <v>33</v>
      </c>
      <c r="C29" s="92">
        <v>41</v>
      </c>
      <c r="D29" s="92" t="s">
        <v>45</v>
      </c>
      <c r="E29" s="92" t="s">
        <v>45</v>
      </c>
      <c r="F29" s="92">
        <v>74</v>
      </c>
      <c r="G29" s="130">
        <v>8000</v>
      </c>
      <c r="H29" s="130">
        <v>25000</v>
      </c>
      <c r="I29" s="92">
        <v>1289</v>
      </c>
    </row>
    <row r="30" spans="1:9" ht="12.75">
      <c r="A30" s="98" t="s">
        <v>112</v>
      </c>
      <c r="B30" s="94">
        <v>1134</v>
      </c>
      <c r="C30" s="94">
        <v>655</v>
      </c>
      <c r="D30" s="94" t="s">
        <v>45</v>
      </c>
      <c r="E30" s="94" t="s">
        <v>45</v>
      </c>
      <c r="F30" s="94">
        <v>1789</v>
      </c>
      <c r="G30" s="131">
        <v>17847</v>
      </c>
      <c r="H30" s="131">
        <v>27126</v>
      </c>
      <c r="I30" s="94">
        <v>38006</v>
      </c>
    </row>
    <row r="31" spans="1:9" ht="12.75">
      <c r="A31" s="87"/>
      <c r="B31" s="92"/>
      <c r="C31" s="92"/>
      <c r="D31" s="92"/>
      <c r="E31" s="92"/>
      <c r="F31" s="92"/>
      <c r="G31" s="130"/>
      <c r="H31" s="130"/>
      <c r="I31" s="92"/>
    </row>
    <row r="32" spans="1:9" ht="12.75">
      <c r="A32" s="87" t="s">
        <v>113</v>
      </c>
      <c r="B32" s="132">
        <v>1814</v>
      </c>
      <c r="C32" s="132">
        <v>15</v>
      </c>
      <c r="D32" s="132" t="s">
        <v>45</v>
      </c>
      <c r="E32" s="92" t="s">
        <v>45</v>
      </c>
      <c r="F32" s="92">
        <v>1829</v>
      </c>
      <c r="G32" s="132">
        <v>14955</v>
      </c>
      <c r="H32" s="132">
        <v>30867</v>
      </c>
      <c r="I32" s="132">
        <v>27591</v>
      </c>
    </row>
    <row r="33" spans="1:9" ht="12.75">
      <c r="A33" s="87" t="s">
        <v>114</v>
      </c>
      <c r="B33" s="132">
        <v>141</v>
      </c>
      <c r="C33" s="132">
        <v>26</v>
      </c>
      <c r="D33" s="92" t="s">
        <v>45</v>
      </c>
      <c r="E33" s="92" t="s">
        <v>45</v>
      </c>
      <c r="F33" s="92">
        <v>167</v>
      </c>
      <c r="G33" s="132">
        <v>28000</v>
      </c>
      <c r="H33" s="132">
        <v>38000</v>
      </c>
      <c r="I33" s="130">
        <v>4936</v>
      </c>
    </row>
    <row r="34" spans="1:9" ht="12.75">
      <c r="A34" s="87" t="s">
        <v>115</v>
      </c>
      <c r="B34" s="132">
        <v>3772</v>
      </c>
      <c r="C34" s="132">
        <v>2080</v>
      </c>
      <c r="D34" s="92" t="s">
        <v>45</v>
      </c>
      <c r="E34" s="92" t="s">
        <v>45</v>
      </c>
      <c r="F34" s="92">
        <v>5852</v>
      </c>
      <c r="G34" s="132">
        <v>17611</v>
      </c>
      <c r="H34" s="132">
        <v>29981</v>
      </c>
      <c r="I34" s="130">
        <v>128789</v>
      </c>
    </row>
    <row r="35" spans="1:9" ht="12.75">
      <c r="A35" s="87" t="s">
        <v>116</v>
      </c>
      <c r="B35" s="132">
        <v>396</v>
      </c>
      <c r="C35" s="132" t="s">
        <v>45</v>
      </c>
      <c r="D35" s="92" t="s">
        <v>45</v>
      </c>
      <c r="E35" s="92" t="s">
        <v>45</v>
      </c>
      <c r="F35" s="92">
        <v>396</v>
      </c>
      <c r="G35" s="132">
        <v>12000</v>
      </c>
      <c r="H35" s="132" t="s">
        <v>45</v>
      </c>
      <c r="I35" s="130">
        <v>4752</v>
      </c>
    </row>
    <row r="36" spans="1:9" ht="12.75">
      <c r="A36" s="98" t="s">
        <v>117</v>
      </c>
      <c r="B36" s="94">
        <v>6123</v>
      </c>
      <c r="C36" s="94">
        <v>2121</v>
      </c>
      <c r="D36" s="94" t="s">
        <v>45</v>
      </c>
      <c r="E36" s="94" t="s">
        <v>45</v>
      </c>
      <c r="F36" s="94">
        <v>8244</v>
      </c>
      <c r="G36" s="131">
        <v>16700</v>
      </c>
      <c r="H36" s="131">
        <v>30086</v>
      </c>
      <c r="I36" s="94">
        <v>166068</v>
      </c>
    </row>
    <row r="37" spans="1:9" ht="12.75">
      <c r="A37" s="98"/>
      <c r="B37" s="94"/>
      <c r="C37" s="94"/>
      <c r="D37" s="94"/>
      <c r="E37" s="94"/>
      <c r="F37" s="94"/>
      <c r="G37" s="131"/>
      <c r="H37" s="131"/>
      <c r="I37" s="94"/>
    </row>
    <row r="38" spans="1:9" s="95" customFormat="1" ht="12.75">
      <c r="A38" s="98" t="s">
        <v>118</v>
      </c>
      <c r="B38" s="131" t="s">
        <v>45</v>
      </c>
      <c r="C38" s="131">
        <v>43</v>
      </c>
      <c r="D38" s="94" t="s">
        <v>45</v>
      </c>
      <c r="E38" s="94" t="s">
        <v>45</v>
      </c>
      <c r="F38" s="94">
        <v>43</v>
      </c>
      <c r="G38" s="94" t="s">
        <v>45</v>
      </c>
      <c r="H38" s="131">
        <v>28000</v>
      </c>
      <c r="I38" s="131">
        <v>1204</v>
      </c>
    </row>
    <row r="39" spans="1:9" ht="12.75">
      <c r="A39" s="87"/>
      <c r="B39" s="92"/>
      <c r="C39" s="92"/>
      <c r="D39" s="92"/>
      <c r="E39" s="92"/>
      <c r="F39" s="92"/>
      <c r="G39" s="130"/>
      <c r="H39" s="130"/>
      <c r="I39" s="92"/>
    </row>
    <row r="40" spans="1:9" ht="12.75">
      <c r="A40" s="87" t="s">
        <v>119</v>
      </c>
      <c r="B40" s="96">
        <v>379</v>
      </c>
      <c r="C40" s="130">
        <v>30</v>
      </c>
      <c r="D40" s="92" t="s">
        <v>45</v>
      </c>
      <c r="E40" s="92" t="s">
        <v>45</v>
      </c>
      <c r="F40" s="92">
        <v>409</v>
      </c>
      <c r="G40" s="96">
        <v>12600</v>
      </c>
      <c r="H40" s="130">
        <v>27500</v>
      </c>
      <c r="I40" s="130">
        <v>5600</v>
      </c>
    </row>
    <row r="41" spans="1:9" ht="12.75">
      <c r="A41" s="87" t="s">
        <v>120</v>
      </c>
      <c r="B41" s="92">
        <v>3405</v>
      </c>
      <c r="C41" s="92">
        <v>17</v>
      </c>
      <c r="D41" s="92" t="s">
        <v>45</v>
      </c>
      <c r="E41" s="92" t="s">
        <v>45</v>
      </c>
      <c r="F41" s="92">
        <v>3422</v>
      </c>
      <c r="G41" s="130">
        <v>15000</v>
      </c>
      <c r="H41" s="130">
        <v>25000</v>
      </c>
      <c r="I41" s="92">
        <v>51500</v>
      </c>
    </row>
    <row r="42" spans="1:9" ht="12.75">
      <c r="A42" s="87" t="s">
        <v>121</v>
      </c>
      <c r="B42" s="130">
        <v>1980</v>
      </c>
      <c r="C42" s="130">
        <v>172</v>
      </c>
      <c r="D42" s="92" t="s">
        <v>45</v>
      </c>
      <c r="E42" s="92" t="s">
        <v>45</v>
      </c>
      <c r="F42" s="92">
        <v>2152</v>
      </c>
      <c r="G42" s="130">
        <v>8000</v>
      </c>
      <c r="H42" s="130">
        <v>25000</v>
      </c>
      <c r="I42" s="130">
        <v>20140</v>
      </c>
    </row>
    <row r="43" spans="1:9" ht="12.75">
      <c r="A43" s="87" t="s">
        <v>122</v>
      </c>
      <c r="B43" s="130">
        <v>6536</v>
      </c>
      <c r="C43" s="130">
        <v>218</v>
      </c>
      <c r="D43" s="92" t="s">
        <v>45</v>
      </c>
      <c r="E43" s="92" t="s">
        <v>45</v>
      </c>
      <c r="F43" s="92">
        <v>6754</v>
      </c>
      <c r="G43" s="130">
        <v>12000</v>
      </c>
      <c r="H43" s="130">
        <v>15000</v>
      </c>
      <c r="I43" s="130">
        <v>81702</v>
      </c>
    </row>
    <row r="44" spans="1:9" ht="12.75">
      <c r="A44" s="87" t="s">
        <v>123</v>
      </c>
      <c r="B44" s="130">
        <v>909</v>
      </c>
      <c r="C44" s="130">
        <v>80</v>
      </c>
      <c r="D44" s="130" t="s">
        <v>45</v>
      </c>
      <c r="E44" s="92" t="s">
        <v>45</v>
      </c>
      <c r="F44" s="92">
        <v>989</v>
      </c>
      <c r="G44" s="130">
        <v>15000</v>
      </c>
      <c r="H44" s="130">
        <v>30000</v>
      </c>
      <c r="I44" s="130">
        <v>16035</v>
      </c>
    </row>
    <row r="45" spans="1:9" ht="12.75">
      <c r="A45" s="87" t="s">
        <v>124</v>
      </c>
      <c r="B45" s="130">
        <v>4368</v>
      </c>
      <c r="C45" s="130">
        <v>48</v>
      </c>
      <c r="D45" s="92" t="s">
        <v>45</v>
      </c>
      <c r="E45" s="92" t="s">
        <v>45</v>
      </c>
      <c r="F45" s="92">
        <v>4416</v>
      </c>
      <c r="G45" s="130">
        <v>5000</v>
      </c>
      <c r="H45" s="130">
        <v>20000</v>
      </c>
      <c r="I45" s="130">
        <v>22800</v>
      </c>
    </row>
    <row r="46" spans="1:9" ht="12.75">
      <c r="A46" s="87" t="s">
        <v>125</v>
      </c>
      <c r="B46" s="130">
        <v>202</v>
      </c>
      <c r="C46" s="130">
        <v>11</v>
      </c>
      <c r="D46" s="92" t="s">
        <v>45</v>
      </c>
      <c r="E46" s="92" t="s">
        <v>45</v>
      </c>
      <c r="F46" s="92">
        <v>213</v>
      </c>
      <c r="G46" s="130">
        <v>18000</v>
      </c>
      <c r="H46" s="130">
        <v>20000</v>
      </c>
      <c r="I46" s="130">
        <v>3856</v>
      </c>
    </row>
    <row r="47" spans="1:9" ht="12.75">
      <c r="A47" s="87" t="s">
        <v>126</v>
      </c>
      <c r="B47" s="130">
        <v>1206</v>
      </c>
      <c r="C47" s="130">
        <v>45</v>
      </c>
      <c r="D47" s="130" t="s">
        <v>45</v>
      </c>
      <c r="E47" s="92" t="s">
        <v>45</v>
      </c>
      <c r="F47" s="92">
        <v>1251</v>
      </c>
      <c r="G47" s="130">
        <v>12000</v>
      </c>
      <c r="H47" s="130">
        <v>23000</v>
      </c>
      <c r="I47" s="130">
        <v>15507</v>
      </c>
    </row>
    <row r="48" spans="1:9" ht="12.75">
      <c r="A48" s="87" t="s">
        <v>127</v>
      </c>
      <c r="B48" s="130">
        <v>2461</v>
      </c>
      <c r="C48" s="130">
        <v>51</v>
      </c>
      <c r="D48" s="130" t="s">
        <v>45</v>
      </c>
      <c r="E48" s="92" t="s">
        <v>45</v>
      </c>
      <c r="F48" s="92">
        <v>2512</v>
      </c>
      <c r="G48" s="130">
        <v>24000</v>
      </c>
      <c r="H48" s="130">
        <v>38000</v>
      </c>
      <c r="I48" s="130">
        <v>61002</v>
      </c>
    </row>
    <row r="49" spans="1:9" ht="12.75">
      <c r="A49" s="98" t="s">
        <v>192</v>
      </c>
      <c r="B49" s="94">
        <v>21446</v>
      </c>
      <c r="C49" s="94">
        <v>672</v>
      </c>
      <c r="D49" s="94" t="s">
        <v>45</v>
      </c>
      <c r="E49" s="94" t="s">
        <v>45</v>
      </c>
      <c r="F49" s="94">
        <v>22118</v>
      </c>
      <c r="G49" s="131">
        <v>12253</v>
      </c>
      <c r="H49" s="131">
        <v>22876</v>
      </c>
      <c r="I49" s="94">
        <v>278142</v>
      </c>
    </row>
    <row r="50" spans="1:9" ht="12.75">
      <c r="A50" s="98"/>
      <c r="B50" s="94"/>
      <c r="C50" s="94"/>
      <c r="D50" s="94"/>
      <c r="E50" s="94"/>
      <c r="F50" s="94"/>
      <c r="G50" s="131"/>
      <c r="H50" s="131"/>
      <c r="I50" s="94"/>
    </row>
    <row r="51" spans="1:9" s="95" customFormat="1" ht="12.75">
      <c r="A51" s="98" t="s">
        <v>128</v>
      </c>
      <c r="B51" s="131">
        <v>793</v>
      </c>
      <c r="C51" s="131">
        <v>46</v>
      </c>
      <c r="D51" s="94" t="s">
        <v>45</v>
      </c>
      <c r="E51" s="94" t="s">
        <v>45</v>
      </c>
      <c r="F51" s="94">
        <v>839</v>
      </c>
      <c r="G51" s="131">
        <v>9000</v>
      </c>
      <c r="H51" s="131">
        <v>29000</v>
      </c>
      <c r="I51" s="131">
        <v>8471</v>
      </c>
    </row>
    <row r="52" spans="1:9" ht="12.75">
      <c r="A52" s="87"/>
      <c r="B52" s="92"/>
      <c r="C52" s="92"/>
      <c r="D52" s="92"/>
      <c r="E52" s="92"/>
      <c r="F52" s="92"/>
      <c r="G52" s="130"/>
      <c r="H52" s="130"/>
      <c r="I52" s="92"/>
    </row>
    <row r="53" spans="1:9" ht="12.75">
      <c r="A53" s="87" t="s">
        <v>129</v>
      </c>
      <c r="B53" s="96">
        <v>225</v>
      </c>
      <c r="C53" s="92">
        <v>425</v>
      </c>
      <c r="D53" s="92" t="s">
        <v>45</v>
      </c>
      <c r="E53" s="92" t="s">
        <v>45</v>
      </c>
      <c r="F53" s="92">
        <v>650</v>
      </c>
      <c r="G53" s="96">
        <v>3000</v>
      </c>
      <c r="H53" s="130">
        <v>9200</v>
      </c>
      <c r="I53" s="92">
        <v>4585</v>
      </c>
    </row>
    <row r="54" spans="1:9" ht="12.75">
      <c r="A54" s="87" t="s">
        <v>130</v>
      </c>
      <c r="B54" s="96">
        <v>4058</v>
      </c>
      <c r="C54" s="92">
        <v>358</v>
      </c>
      <c r="D54" s="92" t="s">
        <v>45</v>
      </c>
      <c r="E54" s="92" t="s">
        <v>45</v>
      </c>
      <c r="F54" s="92">
        <v>4416</v>
      </c>
      <c r="G54" s="96">
        <v>6900</v>
      </c>
      <c r="H54" s="130">
        <v>25900</v>
      </c>
      <c r="I54" s="92">
        <v>37272</v>
      </c>
    </row>
    <row r="55" spans="1:9" ht="12.75">
      <c r="A55" s="87" t="s">
        <v>131</v>
      </c>
      <c r="B55" s="92">
        <v>951</v>
      </c>
      <c r="C55" s="92">
        <v>180</v>
      </c>
      <c r="D55" s="92" t="s">
        <v>45</v>
      </c>
      <c r="E55" s="92" t="s">
        <v>45</v>
      </c>
      <c r="F55" s="92">
        <v>1131</v>
      </c>
      <c r="G55" s="130">
        <v>8100</v>
      </c>
      <c r="H55" s="130">
        <v>24500</v>
      </c>
      <c r="I55" s="92">
        <v>12113</v>
      </c>
    </row>
    <row r="56" spans="1:9" ht="12.75" customHeight="1">
      <c r="A56" s="87" t="s">
        <v>132</v>
      </c>
      <c r="B56" s="92">
        <v>245</v>
      </c>
      <c r="C56" s="92">
        <v>199</v>
      </c>
      <c r="D56" s="92" t="s">
        <v>45</v>
      </c>
      <c r="E56" s="92" t="s">
        <v>45</v>
      </c>
      <c r="F56" s="92">
        <v>444</v>
      </c>
      <c r="G56" s="130">
        <v>11500</v>
      </c>
      <c r="H56" s="130">
        <v>35000</v>
      </c>
      <c r="I56" s="92">
        <v>9783</v>
      </c>
    </row>
    <row r="57" spans="1:9" ht="12.75" customHeight="1">
      <c r="A57" s="87" t="s">
        <v>133</v>
      </c>
      <c r="B57" s="92">
        <v>6333</v>
      </c>
      <c r="C57" s="92">
        <v>1286</v>
      </c>
      <c r="D57" s="92" t="s">
        <v>45</v>
      </c>
      <c r="E57" s="92" t="s">
        <v>45</v>
      </c>
      <c r="F57" s="92">
        <v>7619</v>
      </c>
      <c r="G57" s="130">
        <v>3000</v>
      </c>
      <c r="H57" s="130">
        <v>27000</v>
      </c>
      <c r="I57" s="92">
        <v>53721</v>
      </c>
    </row>
    <row r="58" spans="1:9" ht="12.75">
      <c r="A58" s="98" t="s">
        <v>134</v>
      </c>
      <c r="B58" s="94">
        <v>11812</v>
      </c>
      <c r="C58" s="94">
        <v>2448</v>
      </c>
      <c r="D58" s="94" t="s">
        <v>45</v>
      </c>
      <c r="E58" s="94" t="s">
        <v>45</v>
      </c>
      <c r="F58" s="94">
        <v>14260</v>
      </c>
      <c r="G58" s="131">
        <v>4927</v>
      </c>
      <c r="H58" s="131">
        <v>24215</v>
      </c>
      <c r="I58" s="94">
        <v>117474</v>
      </c>
    </row>
    <row r="59" spans="1:9" ht="12.75">
      <c r="A59" s="87"/>
      <c r="B59" s="92"/>
      <c r="C59" s="92"/>
      <c r="D59" s="92"/>
      <c r="E59" s="92"/>
      <c r="F59" s="92"/>
      <c r="G59" s="130"/>
      <c r="H59" s="130"/>
      <c r="I59" s="92"/>
    </row>
    <row r="60" spans="1:9" ht="12.75">
      <c r="A60" s="87" t="s">
        <v>135</v>
      </c>
      <c r="B60" s="96">
        <v>6</v>
      </c>
      <c r="C60" s="132">
        <v>2</v>
      </c>
      <c r="D60" s="92" t="s">
        <v>45</v>
      </c>
      <c r="E60" s="92" t="s">
        <v>45</v>
      </c>
      <c r="F60" s="92">
        <v>8</v>
      </c>
      <c r="G60" s="96">
        <v>8000</v>
      </c>
      <c r="H60" s="132">
        <v>15000</v>
      </c>
      <c r="I60" s="130">
        <v>78</v>
      </c>
    </row>
    <row r="61" spans="1:9" ht="12.75">
      <c r="A61" s="87" t="s">
        <v>136</v>
      </c>
      <c r="B61" s="132">
        <v>170</v>
      </c>
      <c r="C61" s="132">
        <v>32</v>
      </c>
      <c r="D61" s="92" t="s">
        <v>45</v>
      </c>
      <c r="E61" s="92" t="s">
        <v>45</v>
      </c>
      <c r="F61" s="92">
        <v>202</v>
      </c>
      <c r="G61" s="132">
        <v>7600</v>
      </c>
      <c r="H61" s="132">
        <v>20000</v>
      </c>
      <c r="I61" s="130">
        <v>1932</v>
      </c>
    </row>
    <row r="62" spans="1:9" ht="12.75">
      <c r="A62" s="87" t="s">
        <v>137</v>
      </c>
      <c r="B62" s="132">
        <v>80</v>
      </c>
      <c r="C62" s="132">
        <v>10</v>
      </c>
      <c r="D62" s="92" t="s">
        <v>45</v>
      </c>
      <c r="E62" s="92" t="s">
        <v>45</v>
      </c>
      <c r="F62" s="92">
        <v>90</v>
      </c>
      <c r="G62" s="132">
        <v>6000</v>
      </c>
      <c r="H62" s="132">
        <v>40000</v>
      </c>
      <c r="I62" s="130">
        <v>880</v>
      </c>
    </row>
    <row r="63" spans="1:9" ht="12.75">
      <c r="A63" s="98" t="s">
        <v>138</v>
      </c>
      <c r="B63" s="94">
        <v>256</v>
      </c>
      <c r="C63" s="94">
        <v>44</v>
      </c>
      <c r="D63" s="94" t="s">
        <v>45</v>
      </c>
      <c r="E63" s="94" t="s">
        <v>45</v>
      </c>
      <c r="F63" s="94">
        <v>300</v>
      </c>
      <c r="G63" s="131">
        <v>7109</v>
      </c>
      <c r="H63" s="131">
        <v>24318</v>
      </c>
      <c r="I63" s="94">
        <v>2890</v>
      </c>
    </row>
    <row r="64" spans="1:9" ht="12.75">
      <c r="A64" s="98"/>
      <c r="B64" s="94"/>
      <c r="C64" s="94"/>
      <c r="D64" s="94"/>
      <c r="E64" s="94"/>
      <c r="F64" s="94"/>
      <c r="G64" s="131"/>
      <c r="H64" s="131"/>
      <c r="I64" s="94"/>
    </row>
    <row r="65" spans="1:9" s="95" customFormat="1" ht="12.75">
      <c r="A65" s="98" t="s">
        <v>139</v>
      </c>
      <c r="B65" s="94" t="s">
        <v>45</v>
      </c>
      <c r="C65" s="131">
        <v>44</v>
      </c>
      <c r="D65" s="94" t="s">
        <v>45</v>
      </c>
      <c r="E65" s="94" t="s">
        <v>45</v>
      </c>
      <c r="F65" s="94">
        <v>44</v>
      </c>
      <c r="G65" s="94" t="s">
        <v>45</v>
      </c>
      <c r="H65" s="131">
        <v>24150</v>
      </c>
      <c r="I65" s="131">
        <v>1063</v>
      </c>
    </row>
    <row r="66" spans="1:9" ht="12.75">
      <c r="A66" s="87"/>
      <c r="B66" s="92"/>
      <c r="C66" s="92"/>
      <c r="D66" s="92"/>
      <c r="E66" s="92"/>
      <c r="F66" s="92"/>
      <c r="G66" s="130"/>
      <c r="H66" s="130"/>
      <c r="I66" s="92"/>
    </row>
    <row r="67" spans="1:9" ht="12.75">
      <c r="A67" s="87" t="s">
        <v>140</v>
      </c>
      <c r="B67" s="96">
        <v>6000</v>
      </c>
      <c r="C67" s="130" t="s">
        <v>45</v>
      </c>
      <c r="D67" s="92" t="s">
        <v>45</v>
      </c>
      <c r="E67" s="92" t="s">
        <v>45</v>
      </c>
      <c r="F67" s="92">
        <v>6000</v>
      </c>
      <c r="G67" s="96">
        <v>10000</v>
      </c>
      <c r="H67" s="130" t="s">
        <v>45</v>
      </c>
      <c r="I67" s="130">
        <v>60000</v>
      </c>
    </row>
    <row r="68" spans="1:9" ht="12.75">
      <c r="A68" s="87" t="s">
        <v>141</v>
      </c>
      <c r="B68" s="96">
        <v>3200</v>
      </c>
      <c r="C68" s="130" t="s">
        <v>45</v>
      </c>
      <c r="D68" s="92" t="s">
        <v>45</v>
      </c>
      <c r="E68" s="92" t="s">
        <v>45</v>
      </c>
      <c r="F68" s="92">
        <v>3200</v>
      </c>
      <c r="G68" s="96">
        <v>8000</v>
      </c>
      <c r="H68" s="130" t="s">
        <v>45</v>
      </c>
      <c r="I68" s="130">
        <v>25600</v>
      </c>
    </row>
    <row r="69" spans="1:9" ht="12.75">
      <c r="A69" s="98" t="s">
        <v>142</v>
      </c>
      <c r="B69" s="97">
        <v>9200</v>
      </c>
      <c r="C69" s="94" t="s">
        <v>45</v>
      </c>
      <c r="D69" s="94" t="s">
        <v>45</v>
      </c>
      <c r="E69" s="94" t="s">
        <v>45</v>
      </c>
      <c r="F69" s="94">
        <v>9200</v>
      </c>
      <c r="G69" s="97">
        <v>9304</v>
      </c>
      <c r="H69" s="131" t="s">
        <v>45</v>
      </c>
      <c r="I69" s="94">
        <v>85600</v>
      </c>
    </row>
    <row r="70" spans="1:9" ht="12.75">
      <c r="A70" s="133"/>
      <c r="B70" s="92"/>
      <c r="C70" s="92"/>
      <c r="D70" s="92"/>
      <c r="E70" s="92"/>
      <c r="F70" s="92"/>
      <c r="G70" s="130"/>
      <c r="H70" s="130"/>
      <c r="I70" s="92"/>
    </row>
    <row r="71" spans="1:9" ht="12.75">
      <c r="A71" s="87" t="s">
        <v>143</v>
      </c>
      <c r="B71" s="96">
        <v>5</v>
      </c>
      <c r="C71" s="92">
        <v>25</v>
      </c>
      <c r="D71" s="92" t="s">
        <v>45</v>
      </c>
      <c r="E71" s="92" t="s">
        <v>45</v>
      </c>
      <c r="F71" s="92">
        <v>30</v>
      </c>
      <c r="G71" s="96">
        <v>1900</v>
      </c>
      <c r="H71" s="130">
        <v>50000</v>
      </c>
      <c r="I71" s="92">
        <v>1260</v>
      </c>
    </row>
    <row r="72" spans="1:9" ht="12.75">
      <c r="A72" s="87" t="s">
        <v>144</v>
      </c>
      <c r="B72" s="96">
        <v>39</v>
      </c>
      <c r="C72" s="92" t="s">
        <v>45</v>
      </c>
      <c r="D72" s="92" t="s">
        <v>45</v>
      </c>
      <c r="E72" s="92" t="s">
        <v>45</v>
      </c>
      <c r="F72" s="92">
        <v>39</v>
      </c>
      <c r="G72" s="96">
        <v>25000</v>
      </c>
      <c r="H72" s="130" t="s">
        <v>45</v>
      </c>
      <c r="I72" s="92">
        <v>975</v>
      </c>
    </row>
    <row r="73" spans="1:9" ht="12.75">
      <c r="A73" s="87" t="s">
        <v>145</v>
      </c>
      <c r="B73" s="130">
        <v>826</v>
      </c>
      <c r="C73" s="130">
        <v>98</v>
      </c>
      <c r="D73" s="92" t="s">
        <v>45</v>
      </c>
      <c r="E73" s="92" t="s">
        <v>45</v>
      </c>
      <c r="F73" s="92">
        <v>924</v>
      </c>
      <c r="G73" s="130">
        <v>15000</v>
      </c>
      <c r="H73" s="130">
        <v>30000</v>
      </c>
      <c r="I73" s="130">
        <v>15330</v>
      </c>
    </row>
    <row r="74" spans="1:9" ht="12.75">
      <c r="A74" s="87" t="s">
        <v>146</v>
      </c>
      <c r="B74" s="96">
        <v>1224</v>
      </c>
      <c r="C74" s="92" t="s">
        <v>45</v>
      </c>
      <c r="D74" s="92" t="s">
        <v>45</v>
      </c>
      <c r="E74" s="92" t="s">
        <v>45</v>
      </c>
      <c r="F74" s="92">
        <v>1224</v>
      </c>
      <c r="G74" s="96">
        <v>4000</v>
      </c>
      <c r="H74" s="130">
        <v>21100</v>
      </c>
      <c r="I74" s="92">
        <v>4896</v>
      </c>
    </row>
    <row r="75" spans="1:9" ht="12.75">
      <c r="A75" s="87" t="s">
        <v>147</v>
      </c>
      <c r="B75" s="92">
        <v>736</v>
      </c>
      <c r="C75" s="92">
        <v>10</v>
      </c>
      <c r="D75" s="92" t="s">
        <v>45</v>
      </c>
      <c r="E75" s="92" t="s">
        <v>45</v>
      </c>
      <c r="F75" s="92">
        <v>746</v>
      </c>
      <c r="G75" s="130">
        <v>11980</v>
      </c>
      <c r="H75" s="130">
        <v>25000</v>
      </c>
      <c r="I75" s="92">
        <v>9067</v>
      </c>
    </row>
    <row r="76" spans="1:9" ht="12.75">
      <c r="A76" s="87" t="s">
        <v>148</v>
      </c>
      <c r="B76" s="92">
        <v>74</v>
      </c>
      <c r="C76" s="92">
        <v>16</v>
      </c>
      <c r="D76" s="92" t="s">
        <v>45</v>
      </c>
      <c r="E76" s="92" t="s">
        <v>45</v>
      </c>
      <c r="F76" s="92">
        <v>90</v>
      </c>
      <c r="G76" s="130">
        <v>8622</v>
      </c>
      <c r="H76" s="130">
        <v>21536</v>
      </c>
      <c r="I76" s="92">
        <v>983</v>
      </c>
    </row>
    <row r="77" spans="1:9" ht="12.75">
      <c r="A77" s="87" t="s">
        <v>149</v>
      </c>
      <c r="B77" s="96">
        <v>3211</v>
      </c>
      <c r="C77" s="92">
        <v>254</v>
      </c>
      <c r="D77" s="92" t="s">
        <v>45</v>
      </c>
      <c r="E77" s="92" t="s">
        <v>45</v>
      </c>
      <c r="F77" s="92">
        <v>3465</v>
      </c>
      <c r="G77" s="96">
        <v>5000</v>
      </c>
      <c r="H77" s="130">
        <v>20000</v>
      </c>
      <c r="I77" s="92">
        <v>21135</v>
      </c>
    </row>
    <row r="78" spans="1:9" ht="12.75">
      <c r="A78" s="87" t="s">
        <v>150</v>
      </c>
      <c r="B78" s="130">
        <v>1262</v>
      </c>
      <c r="C78" s="130">
        <v>54</v>
      </c>
      <c r="D78" s="92" t="s">
        <v>45</v>
      </c>
      <c r="E78" s="92" t="s">
        <v>45</v>
      </c>
      <c r="F78" s="92">
        <v>1316</v>
      </c>
      <c r="G78" s="130">
        <v>8925</v>
      </c>
      <c r="H78" s="130">
        <v>18500</v>
      </c>
      <c r="I78" s="130">
        <v>12262</v>
      </c>
    </row>
    <row r="79" spans="1:9" ht="12.75">
      <c r="A79" s="98" t="s">
        <v>193</v>
      </c>
      <c r="B79" s="94">
        <v>7377</v>
      </c>
      <c r="C79" s="94">
        <v>457</v>
      </c>
      <c r="D79" s="94" t="s">
        <v>45</v>
      </c>
      <c r="E79" s="94" t="s">
        <v>45</v>
      </c>
      <c r="F79" s="94">
        <v>7834</v>
      </c>
      <c r="G79" s="131">
        <v>7462</v>
      </c>
      <c r="H79" s="131">
        <v>23772</v>
      </c>
      <c r="I79" s="94">
        <v>65908</v>
      </c>
    </row>
    <row r="80" spans="1:9" ht="12.75">
      <c r="A80" s="87"/>
      <c r="B80" s="92"/>
      <c r="C80" s="92"/>
      <c r="D80" s="92"/>
      <c r="E80" s="92"/>
      <c r="F80" s="92"/>
      <c r="G80" s="130"/>
      <c r="H80" s="130"/>
      <c r="I80" s="92"/>
    </row>
    <row r="81" spans="1:9" ht="12.75">
      <c r="A81" s="87" t="s">
        <v>151</v>
      </c>
      <c r="B81" s="92" t="s">
        <v>45</v>
      </c>
      <c r="C81" s="92" t="s">
        <v>45</v>
      </c>
      <c r="D81" s="92" t="s">
        <v>45</v>
      </c>
      <c r="E81" s="92" t="s">
        <v>45</v>
      </c>
      <c r="F81" s="92" t="s">
        <v>45</v>
      </c>
      <c r="G81" s="92" t="s">
        <v>45</v>
      </c>
      <c r="H81" s="130" t="s">
        <v>45</v>
      </c>
      <c r="I81" s="92" t="s">
        <v>45</v>
      </c>
    </row>
    <row r="82" spans="1:9" ht="12.75">
      <c r="A82" s="87" t="s">
        <v>152</v>
      </c>
      <c r="B82" s="130">
        <v>57</v>
      </c>
      <c r="C82" s="130">
        <v>6</v>
      </c>
      <c r="D82" s="92" t="s">
        <v>45</v>
      </c>
      <c r="E82" s="92" t="s">
        <v>45</v>
      </c>
      <c r="F82" s="92">
        <v>63</v>
      </c>
      <c r="G82" s="130">
        <v>3000</v>
      </c>
      <c r="H82" s="130">
        <v>20000</v>
      </c>
      <c r="I82" s="130">
        <v>291</v>
      </c>
    </row>
    <row r="83" spans="1:9" ht="12.75">
      <c r="A83" s="98" t="s">
        <v>153</v>
      </c>
      <c r="B83" s="94">
        <v>57</v>
      </c>
      <c r="C83" s="94">
        <v>6</v>
      </c>
      <c r="D83" s="94" t="s">
        <v>45</v>
      </c>
      <c r="E83" s="94" t="s">
        <v>45</v>
      </c>
      <c r="F83" s="94">
        <v>63</v>
      </c>
      <c r="G83" s="131">
        <v>3000</v>
      </c>
      <c r="H83" s="131">
        <v>20000</v>
      </c>
      <c r="I83" s="94">
        <v>291</v>
      </c>
    </row>
    <row r="84" spans="1:9" ht="12.75">
      <c r="A84" s="98"/>
      <c r="B84" s="94"/>
      <c r="C84" s="94"/>
      <c r="D84" s="94"/>
      <c r="E84" s="94"/>
      <c r="F84" s="94"/>
      <c r="G84" s="131"/>
      <c r="H84" s="131"/>
      <c r="I84" s="94"/>
    </row>
    <row r="85" spans="1:10" s="95" customFormat="1" ht="13.5" thickBot="1">
      <c r="A85" s="99" t="s">
        <v>154</v>
      </c>
      <c r="B85" s="100">
        <v>59600</v>
      </c>
      <c r="C85" s="100">
        <v>7059</v>
      </c>
      <c r="D85" s="100" t="s">
        <v>45</v>
      </c>
      <c r="E85" s="100" t="s">
        <v>45</v>
      </c>
      <c r="F85" s="100">
        <v>66659</v>
      </c>
      <c r="G85" s="134">
        <v>10349</v>
      </c>
      <c r="H85" s="134">
        <v>25840</v>
      </c>
      <c r="I85" s="100">
        <f>SUM(I16,I21:I25,I30,I36:I38,I49:I51,I58,I63:I65,I69,I79,I83)</f>
        <v>799222</v>
      </c>
      <c r="J85" s="98"/>
    </row>
  </sheetData>
  <mergeCells count="8">
    <mergeCell ref="B6:C6"/>
    <mergeCell ref="A1:I1"/>
    <mergeCell ref="A3:I3"/>
    <mergeCell ref="B5:F5"/>
    <mergeCell ref="G5:I5"/>
    <mergeCell ref="D6:E6"/>
    <mergeCell ref="F6:F7"/>
    <mergeCell ref="G6:H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75">
    <pageSetUpPr fitToPage="1"/>
  </sheetPr>
  <dimension ref="A1:J45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28.7109375" style="84" customWidth="1"/>
    <col min="2" max="9" width="12.7109375" style="84" customWidth="1"/>
    <col min="10" max="16384" width="11.421875" style="84" customWidth="1"/>
  </cols>
  <sheetData>
    <row r="1" spans="1:9" s="81" customFormat="1" ht="18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3" spans="1:9" s="82" customFormat="1" ht="15">
      <c r="A3" s="206" t="s">
        <v>179</v>
      </c>
      <c r="B3" s="206"/>
      <c r="C3" s="206"/>
      <c r="D3" s="206"/>
      <c r="E3" s="206"/>
      <c r="F3" s="206"/>
      <c r="G3" s="206"/>
      <c r="H3" s="206"/>
      <c r="I3" s="206"/>
    </row>
    <row r="4" spans="1:9" s="82" customFormat="1" ht="15">
      <c r="A4" s="126"/>
      <c r="B4" s="127"/>
      <c r="C4" s="127"/>
      <c r="D4" s="127"/>
      <c r="E4" s="127"/>
      <c r="F4" s="127"/>
      <c r="G4" s="127"/>
      <c r="H4" s="128"/>
      <c r="I4" s="128"/>
    </row>
    <row r="5" spans="1:9" ht="12.75">
      <c r="A5" s="142" t="s">
        <v>88</v>
      </c>
      <c r="B5" s="197" t="s">
        <v>155</v>
      </c>
      <c r="C5" s="198"/>
      <c r="D5" s="198"/>
      <c r="E5" s="198"/>
      <c r="F5" s="199"/>
      <c r="G5" s="197" t="s">
        <v>156</v>
      </c>
      <c r="H5" s="198"/>
      <c r="I5" s="198"/>
    </row>
    <row r="6" spans="1:9" ht="12.75">
      <c r="A6" s="85" t="s">
        <v>90</v>
      </c>
      <c r="B6" s="202" t="s">
        <v>39</v>
      </c>
      <c r="C6" s="203"/>
      <c r="D6" s="202" t="s">
        <v>40</v>
      </c>
      <c r="E6" s="218"/>
      <c r="F6" s="216" t="s">
        <v>43</v>
      </c>
      <c r="G6" s="197" t="s">
        <v>157</v>
      </c>
      <c r="H6" s="199"/>
      <c r="I6" s="89" t="s">
        <v>158</v>
      </c>
    </row>
    <row r="7" spans="1:9" ht="13.5" thickBot="1">
      <c r="A7" s="118"/>
      <c r="B7" s="119" t="s">
        <v>41</v>
      </c>
      <c r="C7" s="119" t="s">
        <v>42</v>
      </c>
      <c r="D7" s="119" t="s">
        <v>41</v>
      </c>
      <c r="E7" s="119" t="s">
        <v>42</v>
      </c>
      <c r="F7" s="217"/>
      <c r="G7" s="119" t="s">
        <v>41</v>
      </c>
      <c r="H7" s="129" t="s">
        <v>42</v>
      </c>
      <c r="I7" s="119" t="s">
        <v>159</v>
      </c>
    </row>
    <row r="8" spans="1:10" s="95" customFormat="1" ht="12.75">
      <c r="A8" s="98" t="s">
        <v>103</v>
      </c>
      <c r="B8" s="94">
        <v>119</v>
      </c>
      <c r="C8" s="94">
        <v>7</v>
      </c>
      <c r="D8" s="94" t="s">
        <v>45</v>
      </c>
      <c r="E8" s="94" t="s">
        <v>45</v>
      </c>
      <c r="F8" s="94">
        <v>126</v>
      </c>
      <c r="G8" s="131">
        <v>29000</v>
      </c>
      <c r="H8" s="131">
        <v>47000</v>
      </c>
      <c r="I8" s="94">
        <v>3780</v>
      </c>
      <c r="J8" s="84"/>
    </row>
    <row r="9" spans="1:9" ht="12.75">
      <c r="A9" s="87"/>
      <c r="B9" s="92"/>
      <c r="C9" s="92"/>
      <c r="D9" s="92"/>
      <c r="E9" s="92"/>
      <c r="F9" s="92"/>
      <c r="G9" s="130"/>
      <c r="H9" s="130"/>
      <c r="I9" s="92"/>
    </row>
    <row r="10" spans="1:9" ht="12.75">
      <c r="A10" s="87" t="s">
        <v>105</v>
      </c>
      <c r="B10" s="130">
        <v>12</v>
      </c>
      <c r="C10" s="92" t="s">
        <v>45</v>
      </c>
      <c r="D10" s="92" t="s">
        <v>45</v>
      </c>
      <c r="E10" s="92" t="s">
        <v>45</v>
      </c>
      <c r="F10" s="92">
        <v>12</v>
      </c>
      <c r="G10" s="130">
        <v>36000</v>
      </c>
      <c r="H10" s="92" t="s">
        <v>45</v>
      </c>
      <c r="I10" s="130">
        <v>432</v>
      </c>
    </row>
    <row r="11" spans="1:9" ht="12.75">
      <c r="A11" s="87" t="s">
        <v>106</v>
      </c>
      <c r="B11" s="130">
        <v>35</v>
      </c>
      <c r="C11" s="92" t="s">
        <v>45</v>
      </c>
      <c r="D11" s="92" t="s">
        <v>45</v>
      </c>
      <c r="E11" s="92" t="s">
        <v>45</v>
      </c>
      <c r="F11" s="92">
        <v>35</v>
      </c>
      <c r="G11" s="130">
        <v>34000</v>
      </c>
      <c r="H11" s="92" t="s">
        <v>45</v>
      </c>
      <c r="I11" s="130">
        <v>1190</v>
      </c>
    </row>
    <row r="12" spans="1:9" ht="12.75">
      <c r="A12" s="98" t="s">
        <v>191</v>
      </c>
      <c r="B12" s="94">
        <v>47</v>
      </c>
      <c r="C12" s="94" t="s">
        <v>45</v>
      </c>
      <c r="D12" s="94" t="s">
        <v>45</v>
      </c>
      <c r="E12" s="94" t="s">
        <v>45</v>
      </c>
      <c r="F12" s="94">
        <v>47</v>
      </c>
      <c r="G12" s="131">
        <v>34511</v>
      </c>
      <c r="H12" s="131" t="s">
        <v>45</v>
      </c>
      <c r="I12" s="94">
        <v>1622</v>
      </c>
    </row>
    <row r="13" spans="1:9" ht="12.75">
      <c r="A13" s="98"/>
      <c r="B13" s="94"/>
      <c r="C13" s="94"/>
      <c r="D13" s="94"/>
      <c r="E13" s="94"/>
      <c r="F13" s="94"/>
      <c r="G13" s="131"/>
      <c r="H13" s="131"/>
      <c r="I13" s="94"/>
    </row>
    <row r="14" spans="1:9" s="95" customFormat="1" ht="12.75">
      <c r="A14" s="98" t="s">
        <v>107</v>
      </c>
      <c r="B14" s="131">
        <v>113</v>
      </c>
      <c r="C14" s="131" t="s">
        <v>45</v>
      </c>
      <c r="D14" s="94" t="s">
        <v>45</v>
      </c>
      <c r="E14" s="94" t="s">
        <v>45</v>
      </c>
      <c r="F14" s="94">
        <v>113</v>
      </c>
      <c r="G14" s="131">
        <v>7300</v>
      </c>
      <c r="H14" s="131" t="s">
        <v>45</v>
      </c>
      <c r="I14" s="131">
        <v>825</v>
      </c>
    </row>
    <row r="15" spans="1:9" ht="12.75">
      <c r="A15" s="98"/>
      <c r="B15" s="94"/>
      <c r="C15" s="94"/>
      <c r="D15" s="94"/>
      <c r="E15" s="94"/>
      <c r="F15" s="94"/>
      <c r="G15" s="131"/>
      <c r="H15" s="131"/>
      <c r="I15" s="94"/>
    </row>
    <row r="16" spans="1:9" ht="12.75">
      <c r="A16" s="87" t="s">
        <v>109</v>
      </c>
      <c r="B16" s="92" t="s">
        <v>45</v>
      </c>
      <c r="C16" s="92" t="s">
        <v>45</v>
      </c>
      <c r="D16" s="92" t="s">
        <v>45</v>
      </c>
      <c r="E16" s="92">
        <v>54</v>
      </c>
      <c r="F16" s="92">
        <v>54</v>
      </c>
      <c r="G16" s="130" t="s">
        <v>45</v>
      </c>
      <c r="H16" s="130" t="s">
        <v>45</v>
      </c>
      <c r="I16" s="92" t="s">
        <v>45</v>
      </c>
    </row>
    <row r="17" spans="1:9" ht="12.75">
      <c r="A17" s="98" t="s">
        <v>112</v>
      </c>
      <c r="B17" s="94" t="s">
        <v>45</v>
      </c>
      <c r="C17" s="94" t="s">
        <v>45</v>
      </c>
      <c r="D17" s="94" t="s">
        <v>45</v>
      </c>
      <c r="E17" s="94">
        <v>54</v>
      </c>
      <c r="F17" s="94">
        <v>54</v>
      </c>
      <c r="G17" s="131" t="s">
        <v>45</v>
      </c>
      <c r="H17" s="131" t="s">
        <v>45</v>
      </c>
      <c r="I17" s="94" t="s">
        <v>45</v>
      </c>
    </row>
    <row r="18" spans="1:9" ht="12.75">
      <c r="A18" s="87"/>
      <c r="B18" s="92"/>
      <c r="C18" s="92"/>
      <c r="D18" s="92"/>
      <c r="E18" s="92"/>
      <c r="F18" s="92"/>
      <c r="G18" s="130"/>
      <c r="H18" s="130"/>
      <c r="I18" s="92"/>
    </row>
    <row r="19" spans="1:9" ht="12.75">
      <c r="A19" s="87" t="s">
        <v>113</v>
      </c>
      <c r="B19" s="132">
        <v>92</v>
      </c>
      <c r="C19" s="132">
        <v>7</v>
      </c>
      <c r="D19" s="132" t="s">
        <v>45</v>
      </c>
      <c r="E19" s="92" t="s">
        <v>45</v>
      </c>
      <c r="F19" s="92">
        <v>99</v>
      </c>
      <c r="G19" s="132">
        <v>19000</v>
      </c>
      <c r="H19" s="132">
        <v>38000</v>
      </c>
      <c r="I19" s="132">
        <v>2014</v>
      </c>
    </row>
    <row r="20" spans="1:9" ht="12.75">
      <c r="A20" s="87" t="s">
        <v>114</v>
      </c>
      <c r="B20" s="132">
        <v>30</v>
      </c>
      <c r="C20" s="132" t="s">
        <v>45</v>
      </c>
      <c r="D20" s="92" t="s">
        <v>45</v>
      </c>
      <c r="E20" s="92" t="s">
        <v>45</v>
      </c>
      <c r="F20" s="92">
        <v>30</v>
      </c>
      <c r="G20" s="132">
        <v>21000</v>
      </c>
      <c r="H20" s="132" t="s">
        <v>45</v>
      </c>
      <c r="I20" s="130">
        <v>630</v>
      </c>
    </row>
    <row r="21" spans="1:9" ht="12.75">
      <c r="A21" s="87" t="s">
        <v>115</v>
      </c>
      <c r="B21" s="132">
        <v>10</v>
      </c>
      <c r="C21" s="132" t="s">
        <v>45</v>
      </c>
      <c r="D21" s="92" t="s">
        <v>45</v>
      </c>
      <c r="E21" s="92" t="s">
        <v>45</v>
      </c>
      <c r="F21" s="92">
        <v>10</v>
      </c>
      <c r="G21" s="132">
        <v>16500</v>
      </c>
      <c r="H21" s="132" t="s">
        <v>45</v>
      </c>
      <c r="I21" s="130">
        <v>165</v>
      </c>
    </row>
    <row r="22" spans="1:9" ht="12.75">
      <c r="A22" s="98" t="s">
        <v>117</v>
      </c>
      <c r="B22" s="94">
        <v>132</v>
      </c>
      <c r="C22" s="94">
        <v>7</v>
      </c>
      <c r="D22" s="94" t="s">
        <v>45</v>
      </c>
      <c r="E22" s="94" t="s">
        <v>45</v>
      </c>
      <c r="F22" s="94">
        <v>139</v>
      </c>
      <c r="G22" s="131">
        <v>19265</v>
      </c>
      <c r="H22" s="131">
        <v>38000</v>
      </c>
      <c r="I22" s="94">
        <v>2809</v>
      </c>
    </row>
    <row r="23" spans="1:9" ht="12.75">
      <c r="A23" s="98"/>
      <c r="B23" s="94"/>
      <c r="C23" s="94"/>
      <c r="D23" s="94"/>
      <c r="E23" s="94"/>
      <c r="F23" s="94"/>
      <c r="G23" s="131"/>
      <c r="H23" s="131"/>
      <c r="I23" s="94"/>
    </row>
    <row r="24" spans="1:9" ht="12.75">
      <c r="A24" s="87" t="s">
        <v>119</v>
      </c>
      <c r="B24" s="96">
        <v>25</v>
      </c>
      <c r="C24" s="130">
        <v>11</v>
      </c>
      <c r="D24" s="92" t="s">
        <v>45</v>
      </c>
      <c r="E24" s="92" t="s">
        <v>45</v>
      </c>
      <c r="F24" s="92">
        <v>36</v>
      </c>
      <c r="G24" s="96">
        <v>12500</v>
      </c>
      <c r="H24" s="130">
        <v>35000</v>
      </c>
      <c r="I24" s="130">
        <v>698</v>
      </c>
    </row>
    <row r="25" spans="1:9" ht="12.75">
      <c r="A25" s="87" t="s">
        <v>121</v>
      </c>
      <c r="B25" s="130">
        <v>24</v>
      </c>
      <c r="C25" s="130">
        <v>189</v>
      </c>
      <c r="D25" s="92" t="s">
        <v>45</v>
      </c>
      <c r="E25" s="92" t="s">
        <v>45</v>
      </c>
      <c r="F25" s="92">
        <v>213</v>
      </c>
      <c r="G25" s="130">
        <v>8000</v>
      </c>
      <c r="H25" s="130">
        <v>34000</v>
      </c>
      <c r="I25" s="130">
        <v>6618</v>
      </c>
    </row>
    <row r="26" spans="1:9" ht="12.75">
      <c r="A26" s="87" t="s">
        <v>126</v>
      </c>
      <c r="B26" s="130" t="s">
        <v>45</v>
      </c>
      <c r="C26" s="130" t="s">
        <v>45</v>
      </c>
      <c r="D26" s="130">
        <v>1</v>
      </c>
      <c r="E26" s="92" t="s">
        <v>45</v>
      </c>
      <c r="F26" s="92">
        <v>1</v>
      </c>
      <c r="G26" s="130" t="s">
        <v>45</v>
      </c>
      <c r="H26" s="130" t="s">
        <v>45</v>
      </c>
      <c r="I26" s="130" t="s">
        <v>45</v>
      </c>
    </row>
    <row r="27" spans="1:9" ht="12.75">
      <c r="A27" s="98" t="s">
        <v>192</v>
      </c>
      <c r="B27" s="94">
        <v>49</v>
      </c>
      <c r="C27" s="94">
        <v>200</v>
      </c>
      <c r="D27" s="94">
        <v>1</v>
      </c>
      <c r="E27" s="94" t="s">
        <v>45</v>
      </c>
      <c r="F27" s="94">
        <v>250</v>
      </c>
      <c r="G27" s="131">
        <v>10296</v>
      </c>
      <c r="H27" s="131">
        <v>34055</v>
      </c>
      <c r="I27" s="94">
        <v>7316</v>
      </c>
    </row>
    <row r="28" spans="1:9" ht="12.75">
      <c r="A28" s="98"/>
      <c r="B28" s="94"/>
      <c r="C28" s="94"/>
      <c r="D28" s="94"/>
      <c r="E28" s="94"/>
      <c r="F28" s="94"/>
      <c r="G28" s="131"/>
      <c r="H28" s="131"/>
      <c r="I28" s="94"/>
    </row>
    <row r="29" spans="1:9" ht="12.75" customHeight="1">
      <c r="A29" s="87" t="s">
        <v>133</v>
      </c>
      <c r="B29" s="92" t="s">
        <v>45</v>
      </c>
      <c r="C29" s="92">
        <v>4</v>
      </c>
      <c r="D29" s="92" t="s">
        <v>45</v>
      </c>
      <c r="E29" s="92" t="s">
        <v>45</v>
      </c>
      <c r="F29" s="92">
        <v>4</v>
      </c>
      <c r="G29" s="130" t="s">
        <v>45</v>
      </c>
      <c r="H29" s="130">
        <v>31000</v>
      </c>
      <c r="I29" s="92">
        <v>124</v>
      </c>
    </row>
    <row r="30" spans="1:9" ht="12.75">
      <c r="A30" s="98" t="s">
        <v>134</v>
      </c>
      <c r="B30" s="94" t="s">
        <v>45</v>
      </c>
      <c r="C30" s="94">
        <v>4</v>
      </c>
      <c r="D30" s="94" t="s">
        <v>45</v>
      </c>
      <c r="E30" s="94" t="s">
        <v>45</v>
      </c>
      <c r="F30" s="94">
        <v>4</v>
      </c>
      <c r="G30" s="131" t="s">
        <v>45</v>
      </c>
      <c r="H30" s="131">
        <v>31000</v>
      </c>
      <c r="I30" s="94">
        <v>124</v>
      </c>
    </row>
    <row r="31" spans="1:9" ht="12.75">
      <c r="A31" s="87"/>
      <c r="B31" s="92"/>
      <c r="C31" s="92"/>
      <c r="D31" s="92"/>
      <c r="E31" s="92"/>
      <c r="F31" s="92"/>
      <c r="G31" s="130"/>
      <c r="H31" s="130"/>
      <c r="I31" s="92"/>
    </row>
    <row r="32" spans="1:9" ht="12.75">
      <c r="A32" s="87" t="s">
        <v>136</v>
      </c>
      <c r="B32" s="132">
        <v>5</v>
      </c>
      <c r="C32" s="132" t="s">
        <v>45</v>
      </c>
      <c r="D32" s="92" t="s">
        <v>45</v>
      </c>
      <c r="E32" s="92" t="s">
        <v>45</v>
      </c>
      <c r="F32" s="92">
        <v>5</v>
      </c>
      <c r="G32" s="132">
        <v>12000</v>
      </c>
      <c r="H32" s="132">
        <v>23000</v>
      </c>
      <c r="I32" s="130">
        <v>60</v>
      </c>
    </row>
    <row r="33" spans="1:9" ht="12.75">
      <c r="A33" s="98" t="s">
        <v>138</v>
      </c>
      <c r="B33" s="94">
        <v>5</v>
      </c>
      <c r="C33" s="94" t="s">
        <v>45</v>
      </c>
      <c r="D33" s="94" t="s">
        <v>45</v>
      </c>
      <c r="E33" s="94" t="s">
        <v>45</v>
      </c>
      <c r="F33" s="94">
        <v>5</v>
      </c>
      <c r="G33" s="131">
        <v>12000</v>
      </c>
      <c r="H33" s="131" t="s">
        <v>45</v>
      </c>
      <c r="I33" s="94">
        <v>60</v>
      </c>
    </row>
    <row r="34" spans="1:9" ht="12.75">
      <c r="A34" s="98"/>
      <c r="B34" s="94"/>
      <c r="C34" s="94"/>
      <c r="D34" s="94"/>
      <c r="E34" s="94"/>
      <c r="F34" s="94"/>
      <c r="G34" s="131"/>
      <c r="H34" s="131"/>
      <c r="I34" s="94"/>
    </row>
    <row r="35" spans="1:9" ht="12.75">
      <c r="A35" s="87" t="s">
        <v>140</v>
      </c>
      <c r="B35" s="92" t="s">
        <v>45</v>
      </c>
      <c r="C35" s="130" t="s">
        <v>45</v>
      </c>
      <c r="D35" s="96">
        <v>10000</v>
      </c>
      <c r="E35" s="92" t="s">
        <v>45</v>
      </c>
      <c r="F35" s="92">
        <v>10000</v>
      </c>
      <c r="G35" s="92" t="s">
        <v>45</v>
      </c>
      <c r="H35" s="130" t="s">
        <v>45</v>
      </c>
      <c r="I35" s="130" t="s">
        <v>45</v>
      </c>
    </row>
    <row r="36" spans="1:9" ht="12.75">
      <c r="A36" s="87" t="s">
        <v>141</v>
      </c>
      <c r="B36" s="92" t="s">
        <v>45</v>
      </c>
      <c r="C36" s="130" t="s">
        <v>45</v>
      </c>
      <c r="D36" s="96">
        <v>1500</v>
      </c>
      <c r="E36" s="92" t="s">
        <v>45</v>
      </c>
      <c r="F36" s="92">
        <v>1500</v>
      </c>
      <c r="G36" s="92" t="s">
        <v>45</v>
      </c>
      <c r="H36" s="130" t="s">
        <v>45</v>
      </c>
      <c r="I36" s="130" t="s">
        <v>45</v>
      </c>
    </row>
    <row r="37" spans="1:9" ht="12.75">
      <c r="A37" s="98" t="s">
        <v>142</v>
      </c>
      <c r="B37" s="94" t="s">
        <v>45</v>
      </c>
      <c r="C37" s="94" t="s">
        <v>45</v>
      </c>
      <c r="D37" s="97">
        <v>11500</v>
      </c>
      <c r="E37" s="94" t="s">
        <v>45</v>
      </c>
      <c r="F37" s="94">
        <v>11500</v>
      </c>
      <c r="G37" s="94" t="s">
        <v>45</v>
      </c>
      <c r="H37" s="131" t="s">
        <v>45</v>
      </c>
      <c r="I37" s="94" t="s">
        <v>45</v>
      </c>
    </row>
    <row r="38" spans="1:9" ht="12.75">
      <c r="A38" s="133"/>
      <c r="B38" s="92"/>
      <c r="C38" s="92"/>
      <c r="D38" s="92"/>
      <c r="E38" s="92"/>
      <c r="F38" s="92"/>
      <c r="G38" s="130"/>
      <c r="H38" s="130"/>
      <c r="I38" s="92"/>
    </row>
    <row r="39" spans="1:9" ht="12.75">
      <c r="A39" s="87" t="s">
        <v>144</v>
      </c>
      <c r="B39" s="92" t="s">
        <v>45</v>
      </c>
      <c r="C39" s="92">
        <v>16</v>
      </c>
      <c r="D39" s="92" t="s">
        <v>45</v>
      </c>
      <c r="E39" s="92" t="s">
        <v>45</v>
      </c>
      <c r="F39" s="92">
        <v>16</v>
      </c>
      <c r="G39" s="92" t="s">
        <v>45</v>
      </c>
      <c r="H39" s="130">
        <v>40000</v>
      </c>
      <c r="I39" s="92">
        <v>640</v>
      </c>
    </row>
    <row r="40" spans="1:9" ht="12.75">
      <c r="A40" s="87" t="s">
        <v>145</v>
      </c>
      <c r="B40" s="130" t="s">
        <v>45</v>
      </c>
      <c r="C40" s="130" t="s">
        <v>45</v>
      </c>
      <c r="D40" s="96">
        <v>15</v>
      </c>
      <c r="E40" s="92" t="s">
        <v>45</v>
      </c>
      <c r="F40" s="92">
        <v>15</v>
      </c>
      <c r="G40" s="130" t="s">
        <v>45</v>
      </c>
      <c r="H40" s="130" t="s">
        <v>45</v>
      </c>
      <c r="I40" s="130" t="s">
        <v>45</v>
      </c>
    </row>
    <row r="41" spans="1:9" ht="12.75">
      <c r="A41" s="87" t="s">
        <v>147</v>
      </c>
      <c r="B41" s="92" t="s">
        <v>45</v>
      </c>
      <c r="C41" s="92" t="s">
        <v>45</v>
      </c>
      <c r="D41" s="96">
        <v>325</v>
      </c>
      <c r="E41" s="96">
        <v>10</v>
      </c>
      <c r="F41" s="92">
        <v>335</v>
      </c>
      <c r="G41" s="130" t="s">
        <v>45</v>
      </c>
      <c r="H41" s="130" t="s">
        <v>45</v>
      </c>
      <c r="I41" s="92" t="s">
        <v>45</v>
      </c>
    </row>
    <row r="42" spans="1:9" ht="12.75">
      <c r="A42" s="98" t="s">
        <v>193</v>
      </c>
      <c r="B42" s="94" t="s">
        <v>45</v>
      </c>
      <c r="C42" s="94">
        <v>16</v>
      </c>
      <c r="D42" s="97">
        <v>340</v>
      </c>
      <c r="E42" s="97">
        <v>10</v>
      </c>
      <c r="F42" s="94">
        <v>366</v>
      </c>
      <c r="G42" s="131" t="s">
        <v>45</v>
      </c>
      <c r="H42" s="131">
        <v>40000</v>
      </c>
      <c r="I42" s="94">
        <v>640</v>
      </c>
    </row>
    <row r="43" spans="1:9" ht="12.75">
      <c r="A43" s="87"/>
      <c r="B43" s="92"/>
      <c r="C43" s="92"/>
      <c r="D43" s="92"/>
      <c r="E43" s="92"/>
      <c r="F43" s="92"/>
      <c r="G43" s="130"/>
      <c r="H43" s="130"/>
      <c r="I43" s="92"/>
    </row>
    <row r="44" spans="1:10" s="95" customFormat="1" ht="13.5" thickBot="1">
      <c r="A44" s="99" t="s">
        <v>154</v>
      </c>
      <c r="B44" s="100">
        <v>465</v>
      </c>
      <c r="C44" s="100">
        <v>234</v>
      </c>
      <c r="D44" s="100">
        <v>11841</v>
      </c>
      <c r="E44" s="100">
        <v>64</v>
      </c>
      <c r="F44" s="100">
        <v>12604</v>
      </c>
      <c r="G44" s="134">
        <v>19366</v>
      </c>
      <c r="H44" s="134">
        <v>34915</v>
      </c>
      <c r="I44" s="100">
        <v>17176</v>
      </c>
      <c r="J44" s="98"/>
    </row>
    <row r="45" ht="12.75">
      <c r="B45" s="93"/>
    </row>
  </sheetData>
  <mergeCells count="8">
    <mergeCell ref="B6:C6"/>
    <mergeCell ref="D6:E6"/>
    <mergeCell ref="F6:F7"/>
    <mergeCell ref="G6:H6"/>
    <mergeCell ref="A1:I1"/>
    <mergeCell ref="A3:I3"/>
    <mergeCell ref="B5:F5"/>
    <mergeCell ref="G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76">
    <pageSetUpPr fitToPage="1"/>
  </sheetPr>
  <dimension ref="A1:J48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28.7109375" style="84" customWidth="1"/>
    <col min="2" max="9" width="12.7109375" style="84" customWidth="1"/>
    <col min="10" max="16384" width="11.421875" style="84" customWidth="1"/>
  </cols>
  <sheetData>
    <row r="1" spans="1:9" s="81" customFormat="1" ht="18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3" spans="1:9" s="82" customFormat="1" ht="15">
      <c r="A3" s="206" t="s">
        <v>180</v>
      </c>
      <c r="B3" s="206"/>
      <c r="C3" s="206"/>
      <c r="D3" s="206"/>
      <c r="E3" s="206"/>
      <c r="F3" s="206"/>
      <c r="G3" s="206"/>
      <c r="H3" s="206"/>
      <c r="I3" s="206"/>
    </row>
    <row r="4" spans="1:9" s="82" customFormat="1" ht="15">
      <c r="A4" s="126"/>
      <c r="B4" s="127"/>
      <c r="C4" s="127"/>
      <c r="D4" s="127"/>
      <c r="E4" s="127"/>
      <c r="F4" s="127"/>
      <c r="G4" s="127"/>
      <c r="H4" s="128"/>
      <c r="I4" s="128"/>
    </row>
    <row r="5" spans="1:9" ht="12.75">
      <c r="A5" s="142" t="s">
        <v>88</v>
      </c>
      <c r="B5" s="197" t="s">
        <v>155</v>
      </c>
      <c r="C5" s="198"/>
      <c r="D5" s="198"/>
      <c r="E5" s="198"/>
      <c r="F5" s="199"/>
      <c r="G5" s="197" t="s">
        <v>156</v>
      </c>
      <c r="H5" s="198"/>
      <c r="I5" s="198"/>
    </row>
    <row r="6" spans="1:9" ht="12.75">
      <c r="A6" s="85" t="s">
        <v>90</v>
      </c>
      <c r="B6" s="202" t="s">
        <v>39</v>
      </c>
      <c r="C6" s="203"/>
      <c r="D6" s="202" t="s">
        <v>40</v>
      </c>
      <c r="E6" s="218"/>
      <c r="F6" s="216" t="s">
        <v>43</v>
      </c>
      <c r="G6" s="197" t="s">
        <v>157</v>
      </c>
      <c r="H6" s="199"/>
      <c r="I6" s="89" t="s">
        <v>158</v>
      </c>
    </row>
    <row r="7" spans="1:9" ht="13.5" thickBot="1">
      <c r="A7" s="118"/>
      <c r="B7" s="119" t="s">
        <v>41</v>
      </c>
      <c r="C7" s="119" t="s">
        <v>42</v>
      </c>
      <c r="D7" s="119" t="s">
        <v>41</v>
      </c>
      <c r="E7" s="119" t="s">
        <v>42</v>
      </c>
      <c r="F7" s="217"/>
      <c r="G7" s="119" t="s">
        <v>41</v>
      </c>
      <c r="H7" s="129" t="s">
        <v>42</v>
      </c>
      <c r="I7" s="119" t="s">
        <v>159</v>
      </c>
    </row>
    <row r="8" spans="1:9" ht="12.75">
      <c r="A8" s="87" t="s">
        <v>104</v>
      </c>
      <c r="B8" s="130">
        <v>5</v>
      </c>
      <c r="C8" s="130" t="s">
        <v>45</v>
      </c>
      <c r="D8" s="92" t="s">
        <v>45</v>
      </c>
      <c r="E8" s="92" t="s">
        <v>45</v>
      </c>
      <c r="F8" s="92">
        <v>5</v>
      </c>
      <c r="G8" s="130">
        <v>18000</v>
      </c>
      <c r="H8" s="130" t="s">
        <v>45</v>
      </c>
      <c r="I8" s="130">
        <v>90</v>
      </c>
    </row>
    <row r="9" spans="1:9" ht="12.75">
      <c r="A9" s="87" t="s">
        <v>106</v>
      </c>
      <c r="B9" s="130">
        <v>1</v>
      </c>
      <c r="C9" s="92" t="s">
        <v>45</v>
      </c>
      <c r="D9" s="92" t="s">
        <v>45</v>
      </c>
      <c r="E9" s="92" t="s">
        <v>45</v>
      </c>
      <c r="F9" s="92">
        <v>1</v>
      </c>
      <c r="G9" s="130">
        <v>14000</v>
      </c>
      <c r="H9" s="92" t="s">
        <v>45</v>
      </c>
      <c r="I9" s="130">
        <v>14</v>
      </c>
    </row>
    <row r="10" spans="1:9" ht="12.75">
      <c r="A10" s="98" t="s">
        <v>191</v>
      </c>
      <c r="B10" s="94">
        <v>6</v>
      </c>
      <c r="C10" s="94" t="s">
        <v>45</v>
      </c>
      <c r="D10" s="94" t="s">
        <v>45</v>
      </c>
      <c r="E10" s="94" t="s">
        <v>45</v>
      </c>
      <c r="F10" s="94">
        <v>6</v>
      </c>
      <c r="G10" s="131">
        <v>17333</v>
      </c>
      <c r="H10" s="131" t="s">
        <v>45</v>
      </c>
      <c r="I10" s="94">
        <v>104</v>
      </c>
    </row>
    <row r="11" spans="1:9" ht="12.75">
      <c r="A11" s="98"/>
      <c r="B11" s="94"/>
      <c r="C11" s="94"/>
      <c r="D11" s="94"/>
      <c r="E11" s="94"/>
      <c r="F11" s="94"/>
      <c r="G11" s="131"/>
      <c r="H11" s="131"/>
      <c r="I11" s="94"/>
    </row>
    <row r="12" spans="1:9" s="95" customFormat="1" ht="12.75">
      <c r="A12" s="98" t="s">
        <v>107</v>
      </c>
      <c r="B12" s="131">
        <v>39</v>
      </c>
      <c r="C12" s="131">
        <v>120</v>
      </c>
      <c r="D12" s="94" t="s">
        <v>45</v>
      </c>
      <c r="E12" s="94" t="s">
        <v>45</v>
      </c>
      <c r="F12" s="94">
        <v>159</v>
      </c>
      <c r="G12" s="131">
        <v>6950</v>
      </c>
      <c r="H12" s="131">
        <v>10500</v>
      </c>
      <c r="I12" s="131">
        <v>1532</v>
      </c>
    </row>
    <row r="13" spans="1:9" ht="12.75">
      <c r="A13" s="98"/>
      <c r="B13" s="94"/>
      <c r="C13" s="94"/>
      <c r="D13" s="94"/>
      <c r="E13" s="94"/>
      <c r="F13" s="94"/>
      <c r="G13" s="131"/>
      <c r="H13" s="131"/>
      <c r="I13" s="94"/>
    </row>
    <row r="14" spans="1:9" s="95" customFormat="1" ht="12.75">
      <c r="A14" s="98" t="s">
        <v>108</v>
      </c>
      <c r="B14" s="131">
        <v>152</v>
      </c>
      <c r="C14" s="131">
        <v>13</v>
      </c>
      <c r="D14" s="131" t="s">
        <v>45</v>
      </c>
      <c r="E14" s="94" t="s">
        <v>45</v>
      </c>
      <c r="F14" s="94">
        <v>165</v>
      </c>
      <c r="G14" s="131">
        <v>10000</v>
      </c>
      <c r="H14" s="131">
        <v>25100</v>
      </c>
      <c r="I14" s="131">
        <v>1846</v>
      </c>
    </row>
    <row r="15" spans="1:9" ht="12.75">
      <c r="A15" s="87"/>
      <c r="B15" s="92"/>
      <c r="C15" s="92"/>
      <c r="D15" s="92"/>
      <c r="E15" s="92"/>
      <c r="F15" s="92"/>
      <c r="G15" s="130"/>
      <c r="H15" s="130"/>
      <c r="I15" s="92"/>
    </row>
    <row r="16" spans="1:9" ht="12.75">
      <c r="A16" s="87" t="s">
        <v>109</v>
      </c>
      <c r="B16" s="92">
        <v>625</v>
      </c>
      <c r="C16" s="92" t="s">
        <v>45</v>
      </c>
      <c r="D16" s="92">
        <v>1950</v>
      </c>
      <c r="E16" s="92">
        <v>79</v>
      </c>
      <c r="F16" s="92">
        <v>2654</v>
      </c>
      <c r="G16" s="130">
        <v>20000</v>
      </c>
      <c r="H16" s="130" t="s">
        <v>45</v>
      </c>
      <c r="I16" s="92">
        <v>12500</v>
      </c>
    </row>
    <row r="17" spans="1:9" ht="12.75">
      <c r="A17" s="87" t="s">
        <v>110</v>
      </c>
      <c r="B17" s="92">
        <v>938</v>
      </c>
      <c r="C17" s="92">
        <v>40</v>
      </c>
      <c r="D17" s="92" t="s">
        <v>45</v>
      </c>
      <c r="E17" s="92" t="s">
        <v>45</v>
      </c>
      <c r="F17" s="92">
        <v>978</v>
      </c>
      <c r="G17" s="130">
        <v>12000</v>
      </c>
      <c r="H17" s="130">
        <v>28000</v>
      </c>
      <c r="I17" s="92">
        <v>12376</v>
      </c>
    </row>
    <row r="18" spans="1:9" ht="12.75">
      <c r="A18" s="87" t="s">
        <v>111</v>
      </c>
      <c r="B18" s="96">
        <v>184</v>
      </c>
      <c r="C18" s="92">
        <v>19</v>
      </c>
      <c r="D18" s="92" t="s">
        <v>45</v>
      </c>
      <c r="E18" s="92" t="s">
        <v>45</v>
      </c>
      <c r="F18" s="92">
        <v>203</v>
      </c>
      <c r="G18" s="130">
        <v>20000</v>
      </c>
      <c r="H18" s="130">
        <v>35000</v>
      </c>
      <c r="I18" s="92">
        <v>4345</v>
      </c>
    </row>
    <row r="19" spans="1:9" ht="12.75">
      <c r="A19" s="98" t="s">
        <v>112</v>
      </c>
      <c r="B19" s="94">
        <v>1747</v>
      </c>
      <c r="C19" s="94">
        <v>59</v>
      </c>
      <c r="D19" s="94">
        <v>1950</v>
      </c>
      <c r="E19" s="94">
        <v>79</v>
      </c>
      <c r="F19" s="94">
        <v>3835</v>
      </c>
      <c r="G19" s="131">
        <v>15705</v>
      </c>
      <c r="H19" s="131">
        <v>30254</v>
      </c>
      <c r="I19" s="94">
        <v>29221</v>
      </c>
    </row>
    <row r="20" spans="1:9" ht="12.75">
      <c r="A20" s="87"/>
      <c r="B20" s="92"/>
      <c r="C20" s="92"/>
      <c r="D20" s="92"/>
      <c r="E20" s="92"/>
      <c r="F20" s="92"/>
      <c r="G20" s="130"/>
      <c r="H20" s="130"/>
      <c r="I20" s="92"/>
    </row>
    <row r="21" spans="1:9" ht="12.75">
      <c r="A21" s="87" t="s">
        <v>113</v>
      </c>
      <c r="B21" s="132">
        <v>312</v>
      </c>
      <c r="C21" s="132" t="s">
        <v>45</v>
      </c>
      <c r="D21" s="132">
        <v>199</v>
      </c>
      <c r="E21" s="92" t="s">
        <v>45</v>
      </c>
      <c r="F21" s="92">
        <v>511</v>
      </c>
      <c r="G21" s="132">
        <v>19300</v>
      </c>
      <c r="H21" s="132" t="s">
        <v>45</v>
      </c>
      <c r="I21" s="132">
        <v>6022</v>
      </c>
    </row>
    <row r="22" spans="1:9" ht="12.75">
      <c r="A22" s="87" t="s">
        <v>114</v>
      </c>
      <c r="B22" s="132">
        <v>121</v>
      </c>
      <c r="C22" s="132">
        <v>3</v>
      </c>
      <c r="D22" s="92" t="s">
        <v>45</v>
      </c>
      <c r="E22" s="92" t="s">
        <v>45</v>
      </c>
      <c r="F22" s="92">
        <v>124</v>
      </c>
      <c r="G22" s="132">
        <v>23000</v>
      </c>
      <c r="H22" s="132">
        <v>35000</v>
      </c>
      <c r="I22" s="130">
        <v>2888</v>
      </c>
    </row>
    <row r="23" spans="1:9" ht="12.75">
      <c r="A23" s="87" t="s">
        <v>115</v>
      </c>
      <c r="B23" s="132">
        <v>1856</v>
      </c>
      <c r="C23" s="132">
        <v>302</v>
      </c>
      <c r="D23" s="96">
        <v>800</v>
      </c>
      <c r="E23" s="92" t="s">
        <v>45</v>
      </c>
      <c r="F23" s="92">
        <v>2958</v>
      </c>
      <c r="G23" s="132">
        <v>10538</v>
      </c>
      <c r="H23" s="132">
        <v>26000</v>
      </c>
      <c r="I23" s="130">
        <v>27410</v>
      </c>
    </row>
    <row r="24" spans="1:9" ht="12.75">
      <c r="A24" s="98" t="s">
        <v>117</v>
      </c>
      <c r="B24" s="94">
        <v>2289</v>
      </c>
      <c r="C24" s="94">
        <v>305</v>
      </c>
      <c r="D24" s="94">
        <v>999</v>
      </c>
      <c r="E24" s="94" t="s">
        <v>45</v>
      </c>
      <c r="F24" s="94">
        <v>3593</v>
      </c>
      <c r="G24" s="131">
        <v>12391</v>
      </c>
      <c r="H24" s="131">
        <v>26089</v>
      </c>
      <c r="I24" s="94">
        <v>36320</v>
      </c>
    </row>
    <row r="25" spans="1:9" ht="12.75">
      <c r="A25" s="98"/>
      <c r="B25" s="94"/>
      <c r="C25" s="94"/>
      <c r="D25" s="94"/>
      <c r="E25" s="94"/>
      <c r="F25" s="94"/>
      <c r="G25" s="131"/>
      <c r="H25" s="131"/>
      <c r="I25" s="94"/>
    </row>
    <row r="26" spans="1:9" ht="12.75">
      <c r="A26" s="87" t="s">
        <v>119</v>
      </c>
      <c r="B26" s="96">
        <v>5</v>
      </c>
      <c r="C26" s="130">
        <v>11</v>
      </c>
      <c r="D26" s="92" t="s">
        <v>45</v>
      </c>
      <c r="E26" s="92" t="s">
        <v>45</v>
      </c>
      <c r="F26" s="92">
        <v>16</v>
      </c>
      <c r="G26" s="96">
        <v>14000</v>
      </c>
      <c r="H26" s="130">
        <v>30000</v>
      </c>
      <c r="I26" s="130">
        <v>400</v>
      </c>
    </row>
    <row r="27" spans="1:9" ht="12.75">
      <c r="A27" s="87" t="s">
        <v>120</v>
      </c>
      <c r="B27" s="92">
        <v>884</v>
      </c>
      <c r="C27" s="92">
        <v>10</v>
      </c>
      <c r="D27" s="92" t="s">
        <v>45</v>
      </c>
      <c r="E27" s="92" t="s">
        <v>45</v>
      </c>
      <c r="F27" s="92">
        <v>894</v>
      </c>
      <c r="G27" s="130">
        <v>22000</v>
      </c>
      <c r="H27" s="130">
        <v>25000</v>
      </c>
      <c r="I27" s="92">
        <v>19698</v>
      </c>
    </row>
    <row r="28" spans="1:9" ht="12.75">
      <c r="A28" s="87" t="s">
        <v>121</v>
      </c>
      <c r="B28" s="130">
        <v>24</v>
      </c>
      <c r="C28" s="130" t="s">
        <v>45</v>
      </c>
      <c r="D28" s="92" t="s">
        <v>45</v>
      </c>
      <c r="E28" s="92" t="s">
        <v>45</v>
      </c>
      <c r="F28" s="92">
        <v>24</v>
      </c>
      <c r="G28" s="130">
        <v>12000</v>
      </c>
      <c r="H28" s="130" t="s">
        <v>45</v>
      </c>
      <c r="I28" s="130">
        <v>288</v>
      </c>
    </row>
    <row r="29" spans="1:9" ht="12.75">
      <c r="A29" s="87" t="s">
        <v>122</v>
      </c>
      <c r="B29" s="130">
        <v>856</v>
      </c>
      <c r="C29" s="130">
        <v>13</v>
      </c>
      <c r="D29" s="92" t="s">
        <v>45</v>
      </c>
      <c r="E29" s="92" t="s">
        <v>45</v>
      </c>
      <c r="F29" s="92">
        <v>869</v>
      </c>
      <c r="G29" s="130">
        <v>9000</v>
      </c>
      <c r="H29" s="130">
        <v>10000</v>
      </c>
      <c r="I29" s="130">
        <v>7834</v>
      </c>
    </row>
    <row r="30" spans="1:9" ht="12.75">
      <c r="A30" s="87" t="s">
        <v>124</v>
      </c>
      <c r="B30" s="130">
        <v>3</v>
      </c>
      <c r="C30" s="130">
        <v>5</v>
      </c>
      <c r="D30" s="92" t="s">
        <v>45</v>
      </c>
      <c r="E30" s="92" t="s">
        <v>45</v>
      </c>
      <c r="F30" s="92">
        <v>8</v>
      </c>
      <c r="G30" s="130">
        <v>12000</v>
      </c>
      <c r="H30" s="130">
        <v>24000</v>
      </c>
      <c r="I30" s="130">
        <v>156</v>
      </c>
    </row>
    <row r="31" spans="1:9" ht="12.75">
      <c r="A31" s="87" t="s">
        <v>125</v>
      </c>
      <c r="B31" s="130">
        <v>437</v>
      </c>
      <c r="C31" s="130">
        <v>9</v>
      </c>
      <c r="D31" s="92" t="s">
        <v>45</v>
      </c>
      <c r="E31" s="92" t="s">
        <v>45</v>
      </c>
      <c r="F31" s="92">
        <v>446</v>
      </c>
      <c r="G31" s="130">
        <v>20000</v>
      </c>
      <c r="H31" s="130">
        <v>30000</v>
      </c>
      <c r="I31" s="130">
        <v>9010</v>
      </c>
    </row>
    <row r="32" spans="1:9" ht="12.75">
      <c r="A32" s="87" t="s">
        <v>126</v>
      </c>
      <c r="B32" s="130" t="s">
        <v>45</v>
      </c>
      <c r="C32" s="130" t="s">
        <v>45</v>
      </c>
      <c r="D32" s="130">
        <v>47</v>
      </c>
      <c r="E32" s="92" t="s">
        <v>45</v>
      </c>
      <c r="F32" s="92">
        <v>47</v>
      </c>
      <c r="G32" s="130" t="s">
        <v>45</v>
      </c>
      <c r="H32" s="130" t="s">
        <v>45</v>
      </c>
      <c r="I32" s="130" t="s">
        <v>45</v>
      </c>
    </row>
    <row r="33" spans="1:9" ht="12.75">
      <c r="A33" s="87" t="s">
        <v>127</v>
      </c>
      <c r="B33" s="130">
        <v>35</v>
      </c>
      <c r="C33" s="130">
        <v>3</v>
      </c>
      <c r="D33" s="130" t="s">
        <v>45</v>
      </c>
      <c r="E33" s="92" t="s">
        <v>45</v>
      </c>
      <c r="F33" s="92">
        <v>38</v>
      </c>
      <c r="G33" s="130">
        <v>15000</v>
      </c>
      <c r="H33" s="130">
        <v>20000</v>
      </c>
      <c r="I33" s="130">
        <v>585</v>
      </c>
    </row>
    <row r="34" spans="1:9" ht="12.75">
      <c r="A34" s="98" t="s">
        <v>192</v>
      </c>
      <c r="B34" s="94">
        <v>2244</v>
      </c>
      <c r="C34" s="94">
        <v>51</v>
      </c>
      <c r="D34" s="94">
        <v>47</v>
      </c>
      <c r="E34" s="94" t="s">
        <v>45</v>
      </c>
      <c r="F34" s="94">
        <v>2342</v>
      </c>
      <c r="G34" s="131">
        <v>16404</v>
      </c>
      <c r="H34" s="131">
        <v>22745</v>
      </c>
      <c r="I34" s="94">
        <v>37971</v>
      </c>
    </row>
    <row r="35" spans="1:9" ht="12.75">
      <c r="A35" s="98"/>
      <c r="B35" s="94"/>
      <c r="C35" s="94"/>
      <c r="D35" s="94"/>
      <c r="E35" s="94"/>
      <c r="F35" s="94"/>
      <c r="G35" s="131"/>
      <c r="H35" s="131"/>
      <c r="I35" s="94"/>
    </row>
    <row r="36" spans="1:9" s="95" customFormat="1" ht="12.75">
      <c r="A36" s="98" t="s">
        <v>128</v>
      </c>
      <c r="B36" s="131">
        <v>5</v>
      </c>
      <c r="C36" s="131" t="s">
        <v>45</v>
      </c>
      <c r="D36" s="94" t="s">
        <v>45</v>
      </c>
      <c r="E36" s="94" t="s">
        <v>45</v>
      </c>
      <c r="F36" s="94">
        <v>5</v>
      </c>
      <c r="G36" s="131">
        <v>9000</v>
      </c>
      <c r="H36" s="131" t="s">
        <v>45</v>
      </c>
      <c r="I36" s="131">
        <v>45</v>
      </c>
    </row>
    <row r="37" spans="1:9" ht="12.75">
      <c r="A37" s="87"/>
      <c r="B37" s="92"/>
      <c r="C37" s="92"/>
      <c r="D37" s="92"/>
      <c r="E37" s="92"/>
      <c r="F37" s="92"/>
      <c r="G37" s="130"/>
      <c r="H37" s="130"/>
      <c r="I37" s="92"/>
    </row>
    <row r="38" spans="1:9" ht="12.75">
      <c r="A38" s="87" t="s">
        <v>131</v>
      </c>
      <c r="B38" s="92">
        <v>55</v>
      </c>
      <c r="C38" s="92">
        <v>46</v>
      </c>
      <c r="D38" s="92" t="s">
        <v>45</v>
      </c>
      <c r="E38" s="92" t="s">
        <v>45</v>
      </c>
      <c r="F38" s="92">
        <v>101</v>
      </c>
      <c r="G38" s="130">
        <v>6400</v>
      </c>
      <c r="H38" s="130">
        <v>22000</v>
      </c>
      <c r="I38" s="92">
        <v>1364</v>
      </c>
    </row>
    <row r="39" spans="1:9" ht="12.75" customHeight="1">
      <c r="A39" s="87" t="s">
        <v>132</v>
      </c>
      <c r="B39" s="92">
        <v>300</v>
      </c>
      <c r="C39" s="92">
        <v>2</v>
      </c>
      <c r="D39" s="92" t="s">
        <v>45</v>
      </c>
      <c r="E39" s="92" t="s">
        <v>45</v>
      </c>
      <c r="F39" s="92">
        <v>302</v>
      </c>
      <c r="G39" s="130">
        <v>7000</v>
      </c>
      <c r="H39" s="130">
        <v>28000</v>
      </c>
      <c r="I39" s="92">
        <v>2156</v>
      </c>
    </row>
    <row r="40" spans="1:9" ht="12.75">
      <c r="A40" s="98" t="s">
        <v>134</v>
      </c>
      <c r="B40" s="94">
        <v>355</v>
      </c>
      <c r="C40" s="94">
        <v>48</v>
      </c>
      <c r="D40" s="94" t="s">
        <v>45</v>
      </c>
      <c r="E40" s="94" t="s">
        <v>45</v>
      </c>
      <c r="F40" s="94">
        <v>403</v>
      </c>
      <c r="G40" s="131">
        <v>6907</v>
      </c>
      <c r="H40" s="131">
        <v>22250</v>
      </c>
      <c r="I40" s="94">
        <v>3520</v>
      </c>
    </row>
    <row r="41" spans="1:9" ht="12.75">
      <c r="A41" s="87"/>
      <c r="B41" s="92"/>
      <c r="C41" s="92"/>
      <c r="D41" s="92"/>
      <c r="E41" s="92"/>
      <c r="F41" s="92"/>
      <c r="G41" s="130"/>
      <c r="H41" s="130"/>
      <c r="I41" s="92"/>
    </row>
    <row r="42" spans="1:9" ht="12.75">
      <c r="A42" s="87" t="s">
        <v>136</v>
      </c>
      <c r="B42" s="132">
        <v>385</v>
      </c>
      <c r="C42" s="132">
        <v>3</v>
      </c>
      <c r="D42" s="92" t="s">
        <v>45</v>
      </c>
      <c r="E42" s="92" t="s">
        <v>45</v>
      </c>
      <c r="F42" s="92">
        <v>388</v>
      </c>
      <c r="G42" s="132">
        <v>10100</v>
      </c>
      <c r="H42" s="132">
        <v>22500</v>
      </c>
      <c r="I42" s="130">
        <v>3956</v>
      </c>
    </row>
    <row r="43" spans="1:9" ht="12.75">
      <c r="A43" s="87" t="s">
        <v>137</v>
      </c>
      <c r="B43" s="132">
        <v>129</v>
      </c>
      <c r="C43" s="132" t="s">
        <v>45</v>
      </c>
      <c r="D43" s="92" t="s">
        <v>45</v>
      </c>
      <c r="E43" s="92" t="s">
        <v>45</v>
      </c>
      <c r="F43" s="92">
        <v>129</v>
      </c>
      <c r="G43" s="132">
        <v>7500</v>
      </c>
      <c r="H43" s="132" t="s">
        <v>45</v>
      </c>
      <c r="I43" s="130">
        <v>968</v>
      </c>
    </row>
    <row r="44" spans="1:9" ht="12.75">
      <c r="A44" s="98" t="s">
        <v>138</v>
      </c>
      <c r="B44" s="94">
        <v>514</v>
      </c>
      <c r="C44" s="94">
        <v>3</v>
      </c>
      <c r="D44" s="94" t="s">
        <v>45</v>
      </c>
      <c r="E44" s="94" t="s">
        <v>45</v>
      </c>
      <c r="F44" s="94">
        <v>517</v>
      </c>
      <c r="G44" s="131">
        <v>9447</v>
      </c>
      <c r="H44" s="131">
        <v>22500</v>
      </c>
      <c r="I44" s="94">
        <v>4924</v>
      </c>
    </row>
    <row r="45" spans="1:9" ht="12.75">
      <c r="A45" s="98"/>
      <c r="B45" s="94"/>
      <c r="C45" s="94"/>
      <c r="D45" s="94"/>
      <c r="E45" s="94"/>
      <c r="F45" s="94"/>
      <c r="G45" s="131"/>
      <c r="H45" s="131"/>
      <c r="I45" s="94"/>
    </row>
    <row r="46" spans="1:10" s="95" customFormat="1" ht="13.5" thickBot="1">
      <c r="A46" s="99" t="s">
        <v>154</v>
      </c>
      <c r="B46" s="100">
        <v>7351</v>
      </c>
      <c r="C46" s="100">
        <v>599</v>
      </c>
      <c r="D46" s="100">
        <v>2996</v>
      </c>
      <c r="E46" s="100">
        <v>79</v>
      </c>
      <c r="F46" s="100">
        <v>11025</v>
      </c>
      <c r="G46" s="134">
        <v>13856</v>
      </c>
      <c r="H46" s="134">
        <v>22744</v>
      </c>
      <c r="I46" s="100">
        <v>115483</v>
      </c>
      <c r="J46" s="98"/>
    </row>
    <row r="47" ht="12.75">
      <c r="B47" s="93"/>
    </row>
    <row r="48" spans="2:9" ht="12.75">
      <c r="B48" s="93"/>
      <c r="C48" s="93"/>
      <c r="D48" s="93"/>
      <c r="E48" s="93"/>
      <c r="F48" s="93"/>
      <c r="G48" s="93"/>
      <c r="H48" s="93"/>
      <c r="I48" s="93"/>
    </row>
  </sheetData>
  <mergeCells count="8">
    <mergeCell ref="B6:C6"/>
    <mergeCell ref="D6:E6"/>
    <mergeCell ref="F6:F7"/>
    <mergeCell ref="G6:H6"/>
    <mergeCell ref="A1:I1"/>
    <mergeCell ref="A3:I3"/>
    <mergeCell ref="B5:F5"/>
    <mergeCell ref="G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377">
    <pageSetUpPr fitToPage="1"/>
  </sheetPr>
  <dimension ref="A1:J19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28.7109375" style="84" customWidth="1"/>
    <col min="2" max="9" width="12.7109375" style="84" customWidth="1"/>
    <col min="10" max="16384" width="11.421875" style="84" customWidth="1"/>
  </cols>
  <sheetData>
    <row r="1" spans="1:9" s="81" customFormat="1" ht="18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3" spans="1:9" s="82" customFormat="1" ht="15">
      <c r="A3" s="206" t="s">
        <v>181</v>
      </c>
      <c r="B3" s="206"/>
      <c r="C3" s="206"/>
      <c r="D3" s="206"/>
      <c r="E3" s="206"/>
      <c r="F3" s="206"/>
      <c r="G3" s="206"/>
      <c r="H3" s="206"/>
      <c r="I3" s="206"/>
    </row>
    <row r="4" spans="1:9" s="82" customFormat="1" ht="15">
      <c r="A4" s="126"/>
      <c r="B4" s="127"/>
      <c r="C4" s="127"/>
      <c r="D4" s="127"/>
      <c r="E4" s="127"/>
      <c r="F4" s="127"/>
      <c r="G4" s="127"/>
      <c r="H4" s="128"/>
      <c r="I4" s="128"/>
    </row>
    <row r="5" spans="1:9" ht="12.75">
      <c r="A5" s="142" t="s">
        <v>88</v>
      </c>
      <c r="B5" s="197" t="s">
        <v>155</v>
      </c>
      <c r="C5" s="198"/>
      <c r="D5" s="198"/>
      <c r="E5" s="198"/>
      <c r="F5" s="199"/>
      <c r="G5" s="197" t="s">
        <v>156</v>
      </c>
      <c r="H5" s="198"/>
      <c r="I5" s="198"/>
    </row>
    <row r="6" spans="1:9" ht="12.75">
      <c r="A6" s="85" t="s">
        <v>90</v>
      </c>
      <c r="B6" s="197" t="s">
        <v>39</v>
      </c>
      <c r="C6" s="199"/>
      <c r="D6" s="197" t="s">
        <v>40</v>
      </c>
      <c r="E6" s="199"/>
      <c r="F6" s="216" t="s">
        <v>43</v>
      </c>
      <c r="G6" s="197" t="s">
        <v>157</v>
      </c>
      <c r="H6" s="199"/>
      <c r="I6" s="89" t="s">
        <v>158</v>
      </c>
    </row>
    <row r="7" spans="1:9" ht="13.5" thickBot="1">
      <c r="A7" s="118"/>
      <c r="B7" s="119" t="s">
        <v>41</v>
      </c>
      <c r="C7" s="119" t="s">
        <v>42</v>
      </c>
      <c r="D7" s="119" t="s">
        <v>41</v>
      </c>
      <c r="E7" s="119" t="s">
        <v>42</v>
      </c>
      <c r="F7" s="217"/>
      <c r="G7" s="119" t="s">
        <v>41</v>
      </c>
      <c r="H7" s="129" t="s">
        <v>42</v>
      </c>
      <c r="I7" s="119" t="s">
        <v>159</v>
      </c>
    </row>
    <row r="8" spans="1:9" s="95" customFormat="1" ht="12.75">
      <c r="A8" s="98" t="s">
        <v>118</v>
      </c>
      <c r="B8" s="131">
        <v>2000</v>
      </c>
      <c r="C8" s="131" t="s">
        <v>45</v>
      </c>
      <c r="D8" s="94" t="s">
        <v>45</v>
      </c>
      <c r="E8" s="94" t="s">
        <v>45</v>
      </c>
      <c r="F8" s="94">
        <v>2000</v>
      </c>
      <c r="G8" s="131">
        <v>32500</v>
      </c>
      <c r="H8" s="131" t="s">
        <v>45</v>
      </c>
      <c r="I8" s="131">
        <v>65000</v>
      </c>
    </row>
    <row r="9" spans="1:9" ht="12.75">
      <c r="A9" s="87"/>
      <c r="B9" s="92"/>
      <c r="C9" s="92"/>
      <c r="D9" s="92"/>
      <c r="E9" s="92"/>
      <c r="F9" s="92"/>
      <c r="G9" s="130"/>
      <c r="H9" s="130"/>
      <c r="I9" s="92"/>
    </row>
    <row r="10" spans="1:9" ht="12.75">
      <c r="A10" s="87" t="s">
        <v>119</v>
      </c>
      <c r="B10" s="96">
        <v>2</v>
      </c>
      <c r="C10" s="130" t="s">
        <v>45</v>
      </c>
      <c r="D10" s="92" t="s">
        <v>45</v>
      </c>
      <c r="E10" s="92" t="s">
        <v>45</v>
      </c>
      <c r="F10" s="92">
        <v>2</v>
      </c>
      <c r="G10" s="96">
        <v>11500</v>
      </c>
      <c r="H10" s="130" t="s">
        <v>45</v>
      </c>
      <c r="I10" s="130">
        <v>23</v>
      </c>
    </row>
    <row r="11" spans="1:9" ht="12.75">
      <c r="A11" s="87" t="s">
        <v>123</v>
      </c>
      <c r="B11" s="130">
        <v>2</v>
      </c>
      <c r="C11" s="130" t="s">
        <v>45</v>
      </c>
      <c r="D11" s="130" t="s">
        <v>45</v>
      </c>
      <c r="E11" s="92" t="s">
        <v>45</v>
      </c>
      <c r="F11" s="92">
        <v>2</v>
      </c>
      <c r="G11" s="130">
        <v>17000</v>
      </c>
      <c r="H11" s="130" t="s">
        <v>45</v>
      </c>
      <c r="I11" s="130">
        <v>34</v>
      </c>
    </row>
    <row r="12" spans="1:9" ht="12.75">
      <c r="A12" s="98" t="s">
        <v>192</v>
      </c>
      <c r="B12" s="94">
        <v>4</v>
      </c>
      <c r="C12" s="94" t="s">
        <v>45</v>
      </c>
      <c r="D12" s="94" t="s">
        <v>45</v>
      </c>
      <c r="E12" s="94" t="s">
        <v>45</v>
      </c>
      <c r="F12" s="94">
        <v>4</v>
      </c>
      <c r="G12" s="131">
        <v>14250</v>
      </c>
      <c r="H12" s="131" t="s">
        <v>45</v>
      </c>
      <c r="I12" s="94">
        <v>57</v>
      </c>
    </row>
    <row r="13" spans="1:9" ht="12.75">
      <c r="A13" s="98"/>
      <c r="B13" s="94"/>
      <c r="C13" s="94"/>
      <c r="D13" s="94"/>
      <c r="E13" s="94"/>
      <c r="F13" s="94"/>
      <c r="G13" s="131"/>
      <c r="H13" s="131"/>
      <c r="I13" s="94"/>
    </row>
    <row r="14" spans="1:9" ht="12.75">
      <c r="A14" s="87" t="s">
        <v>144</v>
      </c>
      <c r="B14" s="92" t="s">
        <v>45</v>
      </c>
      <c r="C14" s="92">
        <v>30</v>
      </c>
      <c r="D14" s="92" t="s">
        <v>45</v>
      </c>
      <c r="E14" s="92" t="s">
        <v>45</v>
      </c>
      <c r="F14" s="92">
        <v>30</v>
      </c>
      <c r="G14" s="92" t="s">
        <v>45</v>
      </c>
      <c r="H14" s="130">
        <v>38000</v>
      </c>
      <c r="I14" s="92">
        <v>1140</v>
      </c>
    </row>
    <row r="15" spans="1:9" ht="12.75">
      <c r="A15" s="87" t="s">
        <v>147</v>
      </c>
      <c r="B15" s="92">
        <v>4</v>
      </c>
      <c r="C15" s="92" t="s">
        <v>45</v>
      </c>
      <c r="D15" s="92" t="s">
        <v>45</v>
      </c>
      <c r="E15" s="92" t="s">
        <v>45</v>
      </c>
      <c r="F15" s="92">
        <v>4</v>
      </c>
      <c r="G15" s="130" t="s">
        <v>45</v>
      </c>
      <c r="H15" s="130" t="s">
        <v>45</v>
      </c>
      <c r="I15" s="92" t="s">
        <v>45</v>
      </c>
    </row>
    <row r="16" spans="1:9" ht="12.75">
      <c r="A16" s="98" t="s">
        <v>193</v>
      </c>
      <c r="B16" s="94">
        <v>4</v>
      </c>
      <c r="C16" s="94">
        <v>30</v>
      </c>
      <c r="D16" s="94" t="s">
        <v>45</v>
      </c>
      <c r="E16" s="94" t="s">
        <v>45</v>
      </c>
      <c r="F16" s="94">
        <v>34</v>
      </c>
      <c r="G16" s="131" t="s">
        <v>45</v>
      </c>
      <c r="H16" s="131">
        <v>38000</v>
      </c>
      <c r="I16" s="94">
        <v>1140</v>
      </c>
    </row>
    <row r="17" spans="1:9" ht="12.75">
      <c r="A17" s="87"/>
      <c r="B17" s="92"/>
      <c r="C17" s="92"/>
      <c r="D17" s="92"/>
      <c r="E17" s="92"/>
      <c r="F17" s="92"/>
      <c r="G17" s="130"/>
      <c r="H17" s="130"/>
      <c r="I17" s="92"/>
    </row>
    <row r="18" spans="1:10" s="95" customFormat="1" ht="13.5" thickBot="1">
      <c r="A18" s="99" t="s">
        <v>154</v>
      </c>
      <c r="B18" s="100">
        <v>2008</v>
      </c>
      <c r="C18" s="100">
        <v>30</v>
      </c>
      <c r="D18" s="100" t="s">
        <v>45</v>
      </c>
      <c r="E18" s="100" t="s">
        <v>45</v>
      </c>
      <c r="F18" s="100">
        <v>2038</v>
      </c>
      <c r="G18" s="134">
        <v>32399</v>
      </c>
      <c r="H18" s="134">
        <v>38000</v>
      </c>
      <c r="I18" s="100">
        <v>66197</v>
      </c>
      <c r="J18" s="98"/>
    </row>
    <row r="19" spans="2:9" ht="12.75">
      <c r="B19" s="93"/>
      <c r="C19" s="93"/>
      <c r="D19" s="93"/>
      <c r="E19" s="93"/>
      <c r="F19" s="93"/>
      <c r="G19" s="93"/>
      <c r="H19" s="93"/>
      <c r="I19" s="93"/>
    </row>
  </sheetData>
  <mergeCells count="8">
    <mergeCell ref="B6:C6"/>
    <mergeCell ref="A1:I1"/>
    <mergeCell ref="A3:I3"/>
    <mergeCell ref="B5:F5"/>
    <mergeCell ref="G5:I5"/>
    <mergeCell ref="D6:E6"/>
    <mergeCell ref="F6:F7"/>
    <mergeCell ref="G6:H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383">
    <pageSetUpPr fitToPage="1"/>
  </sheetPr>
  <dimension ref="A1:L55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84" customWidth="1"/>
    <col min="2" max="7" width="15.7109375" style="84" customWidth="1"/>
    <col min="8" max="16384" width="11.421875" style="84" customWidth="1"/>
  </cols>
  <sheetData>
    <row r="1" spans="1:7" s="81" customFormat="1" ht="18">
      <c r="A1" s="204" t="s">
        <v>0</v>
      </c>
      <c r="B1" s="204"/>
      <c r="C1" s="204"/>
      <c r="D1" s="204"/>
      <c r="E1" s="204"/>
      <c r="F1" s="204"/>
      <c r="G1" s="204"/>
    </row>
    <row r="3" spans="1:7" s="82" customFormat="1" ht="15">
      <c r="A3" s="206" t="s">
        <v>182</v>
      </c>
      <c r="B3" s="206"/>
      <c r="C3" s="206"/>
      <c r="D3" s="206"/>
      <c r="E3" s="206"/>
      <c r="F3" s="206"/>
      <c r="G3" s="206"/>
    </row>
    <row r="4" spans="1:7" s="82" customFormat="1" ht="15">
      <c r="A4" s="126"/>
      <c r="B4" s="127"/>
      <c r="C4" s="127"/>
      <c r="D4" s="127"/>
      <c r="E4" s="127"/>
      <c r="F4" s="127"/>
      <c r="G4" s="127"/>
    </row>
    <row r="5" spans="1:7" ht="12.75">
      <c r="A5" s="142" t="s">
        <v>88</v>
      </c>
      <c r="B5" s="195"/>
      <c r="C5" s="142" t="s">
        <v>6</v>
      </c>
      <c r="D5" s="196"/>
      <c r="E5" s="200" t="s">
        <v>15</v>
      </c>
      <c r="F5" s="201"/>
      <c r="G5" s="89" t="s">
        <v>7</v>
      </c>
    </row>
    <row r="6" spans="1:7" ht="12.75">
      <c r="A6" s="85" t="s">
        <v>90</v>
      </c>
      <c r="B6" s="135"/>
      <c r="C6" s="136" t="s">
        <v>160</v>
      </c>
      <c r="D6" s="137" t="s">
        <v>161</v>
      </c>
      <c r="E6" s="202" t="s">
        <v>70</v>
      </c>
      <c r="F6" s="203"/>
      <c r="G6" s="88" t="s">
        <v>16</v>
      </c>
    </row>
    <row r="7" spans="1:7" ht="13.5" thickBot="1">
      <c r="A7" s="118"/>
      <c r="B7" s="119" t="s">
        <v>41</v>
      </c>
      <c r="C7" s="119" t="s">
        <v>42</v>
      </c>
      <c r="D7" s="138" t="s">
        <v>43</v>
      </c>
      <c r="E7" s="119" t="s">
        <v>41</v>
      </c>
      <c r="F7" s="119" t="s">
        <v>42</v>
      </c>
      <c r="G7" s="119" t="s">
        <v>84</v>
      </c>
    </row>
    <row r="8" spans="1:12" ht="12.75">
      <c r="A8" s="87" t="s">
        <v>104</v>
      </c>
      <c r="B8" s="130">
        <v>8</v>
      </c>
      <c r="C8" s="130" t="s">
        <v>45</v>
      </c>
      <c r="D8" s="92">
        <v>8</v>
      </c>
      <c r="E8" s="130">
        <v>18000</v>
      </c>
      <c r="F8" s="130" t="s">
        <v>45</v>
      </c>
      <c r="G8" s="130">
        <v>144</v>
      </c>
      <c r="H8" s="125"/>
      <c r="I8" s="125"/>
      <c r="J8" s="125"/>
      <c r="K8" s="125"/>
      <c r="L8" s="125"/>
    </row>
    <row r="9" spans="1:12" ht="12.75">
      <c r="A9" s="87" t="s">
        <v>106</v>
      </c>
      <c r="B9" s="130">
        <v>4</v>
      </c>
      <c r="C9" s="92" t="s">
        <v>45</v>
      </c>
      <c r="D9" s="92">
        <v>4</v>
      </c>
      <c r="E9" s="130">
        <v>17500</v>
      </c>
      <c r="F9" s="92" t="s">
        <v>45</v>
      </c>
      <c r="G9" s="130">
        <v>70</v>
      </c>
      <c r="H9" s="125"/>
      <c r="I9" s="125"/>
      <c r="J9" s="125"/>
      <c r="K9" s="125"/>
      <c r="L9" s="125"/>
    </row>
    <row r="10" spans="1:11" ht="12.75">
      <c r="A10" s="98" t="s">
        <v>191</v>
      </c>
      <c r="B10" s="94">
        <v>12</v>
      </c>
      <c r="C10" s="94" t="s">
        <v>45</v>
      </c>
      <c r="D10" s="94">
        <v>12</v>
      </c>
      <c r="E10" s="131">
        <v>17833</v>
      </c>
      <c r="F10" s="131" t="s">
        <v>45</v>
      </c>
      <c r="G10" s="94">
        <v>214</v>
      </c>
      <c r="K10" s="125"/>
    </row>
    <row r="11" spans="1:11" ht="12.75">
      <c r="A11" s="98"/>
      <c r="B11" s="94"/>
      <c r="C11" s="94"/>
      <c r="D11" s="94"/>
      <c r="E11" s="131"/>
      <c r="F11" s="131"/>
      <c r="G11" s="94"/>
      <c r="K11" s="125"/>
    </row>
    <row r="12" spans="1:12" ht="12.75">
      <c r="A12" s="98" t="s">
        <v>107</v>
      </c>
      <c r="B12" s="131">
        <v>171</v>
      </c>
      <c r="C12" s="131">
        <v>36</v>
      </c>
      <c r="D12" s="94">
        <v>207</v>
      </c>
      <c r="E12" s="131">
        <v>13500</v>
      </c>
      <c r="F12" s="131">
        <v>19420</v>
      </c>
      <c r="G12" s="131">
        <v>3008</v>
      </c>
      <c r="H12" s="125"/>
      <c r="I12" s="125"/>
      <c r="J12" s="125"/>
      <c r="K12" s="125"/>
      <c r="L12" s="125"/>
    </row>
    <row r="13" spans="1:11" ht="12.75">
      <c r="A13" s="98"/>
      <c r="B13" s="94"/>
      <c r="C13" s="94"/>
      <c r="D13" s="94"/>
      <c r="E13" s="131"/>
      <c r="F13" s="131"/>
      <c r="G13" s="94"/>
      <c r="K13" s="125"/>
    </row>
    <row r="14" spans="1:12" ht="12.75">
      <c r="A14" s="98" t="s">
        <v>108</v>
      </c>
      <c r="B14" s="131">
        <v>3</v>
      </c>
      <c r="C14" s="131">
        <v>3</v>
      </c>
      <c r="D14" s="94">
        <v>6</v>
      </c>
      <c r="E14" s="131">
        <v>10000</v>
      </c>
      <c r="F14" s="131">
        <v>17110</v>
      </c>
      <c r="G14" s="131">
        <v>81</v>
      </c>
      <c r="H14" s="125"/>
      <c r="I14" s="125"/>
      <c r="J14" s="125"/>
      <c r="K14" s="125"/>
      <c r="L14" s="125"/>
    </row>
    <row r="15" spans="1:11" ht="12.75">
      <c r="A15" s="87"/>
      <c r="B15" s="92"/>
      <c r="C15" s="92"/>
      <c r="D15" s="92"/>
      <c r="E15" s="130"/>
      <c r="F15" s="130"/>
      <c r="G15" s="92"/>
      <c r="K15" s="125"/>
    </row>
    <row r="16" spans="1:12" ht="12.75">
      <c r="A16" s="87" t="s">
        <v>113</v>
      </c>
      <c r="B16" s="132">
        <v>4</v>
      </c>
      <c r="C16" s="132" t="s">
        <v>45</v>
      </c>
      <c r="D16" s="92">
        <v>4</v>
      </c>
      <c r="E16" s="132">
        <v>19700</v>
      </c>
      <c r="F16" s="132" t="s">
        <v>45</v>
      </c>
      <c r="G16" s="132">
        <v>79</v>
      </c>
      <c r="H16" s="125"/>
      <c r="I16" s="125"/>
      <c r="J16" s="125"/>
      <c r="K16" s="125"/>
      <c r="L16" s="125"/>
    </row>
    <row r="17" spans="1:12" ht="12.75">
      <c r="A17" s="87" t="s">
        <v>114</v>
      </c>
      <c r="B17" s="132">
        <v>11</v>
      </c>
      <c r="C17" s="132">
        <v>4</v>
      </c>
      <c r="D17" s="92">
        <v>15</v>
      </c>
      <c r="E17" s="132">
        <v>19000</v>
      </c>
      <c r="F17" s="132">
        <v>32000</v>
      </c>
      <c r="G17" s="130">
        <v>337</v>
      </c>
      <c r="H17" s="125"/>
      <c r="I17" s="125"/>
      <c r="J17" s="125"/>
      <c r="K17" s="125"/>
      <c r="L17" s="125"/>
    </row>
    <row r="18" spans="1:12" ht="12.75">
      <c r="A18" s="87" t="s">
        <v>115</v>
      </c>
      <c r="B18" s="132">
        <v>8</v>
      </c>
      <c r="C18" s="132" t="s">
        <v>45</v>
      </c>
      <c r="D18" s="92">
        <v>8</v>
      </c>
      <c r="E18" s="132">
        <v>9125</v>
      </c>
      <c r="F18" s="132" t="s">
        <v>45</v>
      </c>
      <c r="G18" s="130">
        <v>73</v>
      </c>
      <c r="H18" s="125"/>
      <c r="I18" s="125"/>
      <c r="J18" s="125"/>
      <c r="K18" s="125"/>
      <c r="L18" s="125"/>
    </row>
    <row r="19" spans="1:12" ht="12.75">
      <c r="A19" s="87" t="s">
        <v>116</v>
      </c>
      <c r="B19" s="132">
        <v>2</v>
      </c>
      <c r="C19" s="132" t="s">
        <v>45</v>
      </c>
      <c r="D19" s="92">
        <v>2</v>
      </c>
      <c r="E19" s="132">
        <v>15000</v>
      </c>
      <c r="F19" s="132" t="s">
        <v>45</v>
      </c>
      <c r="G19" s="130">
        <v>30</v>
      </c>
      <c r="H19" s="125"/>
      <c r="I19" s="125"/>
      <c r="J19" s="125"/>
      <c r="K19" s="125"/>
      <c r="L19" s="125"/>
    </row>
    <row r="20" spans="1:11" ht="12.75">
      <c r="A20" s="98" t="s">
        <v>117</v>
      </c>
      <c r="B20" s="94">
        <v>25</v>
      </c>
      <c r="C20" s="94">
        <v>4</v>
      </c>
      <c r="D20" s="94">
        <v>29</v>
      </c>
      <c r="E20" s="131">
        <v>15632</v>
      </c>
      <c r="F20" s="131">
        <v>32000</v>
      </c>
      <c r="G20" s="94">
        <v>519</v>
      </c>
      <c r="K20" s="125"/>
    </row>
    <row r="21" spans="1:11" ht="12.75">
      <c r="A21" s="98"/>
      <c r="B21" s="94"/>
      <c r="C21" s="94"/>
      <c r="D21" s="94"/>
      <c r="E21" s="131"/>
      <c r="F21" s="131"/>
      <c r="G21" s="94"/>
      <c r="K21" s="125"/>
    </row>
    <row r="22" spans="1:12" ht="12.75">
      <c r="A22" s="87" t="s">
        <v>119</v>
      </c>
      <c r="B22" s="130">
        <v>21</v>
      </c>
      <c r="C22" s="130">
        <v>8</v>
      </c>
      <c r="D22" s="92">
        <v>29</v>
      </c>
      <c r="E22" s="130">
        <v>12000</v>
      </c>
      <c r="F22" s="130">
        <v>22000</v>
      </c>
      <c r="G22" s="130">
        <v>428</v>
      </c>
      <c r="H22" s="125"/>
      <c r="I22" s="125"/>
      <c r="J22" s="125"/>
      <c r="K22" s="125"/>
      <c r="L22" s="125"/>
    </row>
    <row r="23" spans="1:12" ht="12.75">
      <c r="A23" s="87" t="s">
        <v>120</v>
      </c>
      <c r="B23" s="92">
        <v>10</v>
      </c>
      <c r="C23" s="92">
        <v>2</v>
      </c>
      <c r="D23" s="92">
        <v>12</v>
      </c>
      <c r="E23" s="130">
        <v>14000</v>
      </c>
      <c r="F23" s="130">
        <v>24000</v>
      </c>
      <c r="G23" s="92">
        <v>188</v>
      </c>
      <c r="H23" s="125"/>
      <c r="I23" s="125"/>
      <c r="J23" s="125"/>
      <c r="K23" s="125"/>
      <c r="L23" s="125"/>
    </row>
    <row r="24" spans="1:12" ht="12.75">
      <c r="A24" s="87" t="s">
        <v>121</v>
      </c>
      <c r="B24" s="130">
        <v>101</v>
      </c>
      <c r="C24" s="130">
        <v>22</v>
      </c>
      <c r="D24" s="92">
        <v>123</v>
      </c>
      <c r="E24" s="130">
        <v>4000</v>
      </c>
      <c r="F24" s="130">
        <v>15000</v>
      </c>
      <c r="G24" s="130">
        <v>734</v>
      </c>
      <c r="H24" s="125"/>
      <c r="I24" s="125"/>
      <c r="J24" s="125"/>
      <c r="K24" s="125"/>
      <c r="L24" s="125"/>
    </row>
    <row r="25" spans="1:12" ht="12.75">
      <c r="A25" s="87" t="s">
        <v>122</v>
      </c>
      <c r="B25" s="96">
        <v>50</v>
      </c>
      <c r="C25" s="130">
        <v>6</v>
      </c>
      <c r="D25" s="92">
        <v>56</v>
      </c>
      <c r="E25" s="96">
        <v>7000</v>
      </c>
      <c r="F25" s="130">
        <v>10000</v>
      </c>
      <c r="G25" s="130">
        <v>410</v>
      </c>
      <c r="H25" s="125"/>
      <c r="I25" s="125"/>
      <c r="J25" s="125"/>
      <c r="K25" s="125"/>
      <c r="L25" s="125"/>
    </row>
    <row r="26" spans="1:12" ht="12.75">
      <c r="A26" s="87" t="s">
        <v>123</v>
      </c>
      <c r="B26" s="130">
        <v>114</v>
      </c>
      <c r="C26" s="130">
        <v>8</v>
      </c>
      <c r="D26" s="92">
        <v>122</v>
      </c>
      <c r="E26" s="130">
        <v>13000</v>
      </c>
      <c r="F26" s="130">
        <v>25000</v>
      </c>
      <c r="G26" s="130">
        <v>1682</v>
      </c>
      <c r="H26" s="125"/>
      <c r="I26" s="125"/>
      <c r="J26" s="125"/>
      <c r="K26" s="125"/>
      <c r="L26" s="125"/>
    </row>
    <row r="27" spans="1:12" ht="12.75">
      <c r="A27" s="87" t="s">
        <v>124</v>
      </c>
      <c r="B27" s="130">
        <v>45</v>
      </c>
      <c r="C27" s="130">
        <v>7</v>
      </c>
      <c r="D27" s="92">
        <v>52</v>
      </c>
      <c r="E27" s="130">
        <v>10000</v>
      </c>
      <c r="F27" s="130">
        <v>25000</v>
      </c>
      <c r="G27" s="130">
        <v>625</v>
      </c>
      <c r="H27" s="125"/>
      <c r="I27" s="125"/>
      <c r="J27" s="125"/>
      <c r="K27" s="125"/>
      <c r="L27" s="125"/>
    </row>
    <row r="28" spans="1:12" ht="12.75">
      <c r="A28" s="87" t="s">
        <v>125</v>
      </c>
      <c r="B28" s="96">
        <v>6</v>
      </c>
      <c r="C28" s="130" t="s">
        <v>45</v>
      </c>
      <c r="D28" s="92">
        <v>6</v>
      </c>
      <c r="E28" s="96">
        <v>15000</v>
      </c>
      <c r="F28" s="130" t="s">
        <v>45</v>
      </c>
      <c r="G28" s="130">
        <v>90</v>
      </c>
      <c r="H28" s="125"/>
      <c r="I28" s="125"/>
      <c r="J28" s="125"/>
      <c r="K28" s="125"/>
      <c r="L28" s="125"/>
    </row>
    <row r="29" spans="1:12" ht="12.75">
      <c r="A29" s="87" t="s">
        <v>126</v>
      </c>
      <c r="B29" s="96">
        <v>48</v>
      </c>
      <c r="C29" s="130">
        <v>62</v>
      </c>
      <c r="D29" s="92">
        <v>110</v>
      </c>
      <c r="E29" s="96">
        <v>8000</v>
      </c>
      <c r="F29" s="130">
        <v>20000</v>
      </c>
      <c r="G29" s="130">
        <v>1624</v>
      </c>
      <c r="H29" s="125"/>
      <c r="I29" s="125"/>
      <c r="J29" s="125"/>
      <c r="K29" s="125"/>
      <c r="L29" s="125"/>
    </row>
    <row r="30" spans="1:12" ht="12.75">
      <c r="A30" s="87" t="s">
        <v>127</v>
      </c>
      <c r="B30" s="130">
        <v>1</v>
      </c>
      <c r="C30" s="130" t="s">
        <v>45</v>
      </c>
      <c r="D30" s="92">
        <v>1</v>
      </c>
      <c r="E30" s="130">
        <v>20000</v>
      </c>
      <c r="F30" s="130" t="s">
        <v>45</v>
      </c>
      <c r="G30" s="130">
        <v>20</v>
      </c>
      <c r="H30" s="125"/>
      <c r="I30" s="125"/>
      <c r="J30" s="125"/>
      <c r="K30" s="125"/>
      <c r="L30" s="125"/>
    </row>
    <row r="31" spans="1:11" ht="12.75">
      <c r="A31" s="98" t="s">
        <v>192</v>
      </c>
      <c r="B31" s="94">
        <v>396</v>
      </c>
      <c r="C31" s="94">
        <v>115</v>
      </c>
      <c r="D31" s="94">
        <v>511</v>
      </c>
      <c r="E31" s="131">
        <v>9020</v>
      </c>
      <c r="F31" s="131">
        <v>19383</v>
      </c>
      <c r="G31" s="94">
        <v>5801</v>
      </c>
      <c r="K31" s="125"/>
    </row>
    <row r="32" spans="1:11" ht="12.75">
      <c r="A32" s="98"/>
      <c r="B32" s="94"/>
      <c r="C32" s="94"/>
      <c r="D32" s="94"/>
      <c r="E32" s="131"/>
      <c r="F32" s="131"/>
      <c r="G32" s="94"/>
      <c r="K32" s="125"/>
    </row>
    <row r="33" spans="1:12" ht="12.75">
      <c r="A33" s="87" t="s">
        <v>129</v>
      </c>
      <c r="B33" s="92">
        <v>60</v>
      </c>
      <c r="C33" s="92">
        <v>10</v>
      </c>
      <c r="D33" s="92">
        <v>70</v>
      </c>
      <c r="E33" s="130">
        <v>7500</v>
      </c>
      <c r="F33" s="130">
        <v>19000</v>
      </c>
      <c r="G33" s="92">
        <v>640</v>
      </c>
      <c r="H33" s="125"/>
      <c r="I33" s="125"/>
      <c r="J33" s="125"/>
      <c r="K33" s="125"/>
      <c r="L33" s="125"/>
    </row>
    <row r="34" spans="1:12" ht="12.75">
      <c r="A34" s="87" t="s">
        <v>131</v>
      </c>
      <c r="B34" s="92" t="s">
        <v>45</v>
      </c>
      <c r="C34" s="92" t="s">
        <v>45</v>
      </c>
      <c r="D34" s="92" t="s">
        <v>45</v>
      </c>
      <c r="E34" s="130">
        <v>5700</v>
      </c>
      <c r="F34" s="130">
        <v>18000</v>
      </c>
      <c r="G34" s="92" t="s">
        <v>45</v>
      </c>
      <c r="H34" s="125"/>
      <c r="I34" s="125"/>
      <c r="J34" s="125"/>
      <c r="K34" s="125"/>
      <c r="L34" s="125"/>
    </row>
    <row r="35" spans="1:12" ht="12.75">
      <c r="A35" s="87" t="s">
        <v>133</v>
      </c>
      <c r="B35" s="92">
        <v>41</v>
      </c>
      <c r="C35" s="92">
        <v>18</v>
      </c>
      <c r="D35" s="92">
        <v>59</v>
      </c>
      <c r="E35" s="130">
        <v>4000</v>
      </c>
      <c r="F35" s="130">
        <v>10000</v>
      </c>
      <c r="G35" s="92">
        <v>344</v>
      </c>
      <c r="H35" s="125"/>
      <c r="I35" s="125"/>
      <c r="J35" s="125"/>
      <c r="K35" s="125"/>
      <c r="L35" s="125"/>
    </row>
    <row r="36" spans="1:12" ht="12.75">
      <c r="A36" s="98" t="s">
        <v>134</v>
      </c>
      <c r="B36" s="94">
        <v>101</v>
      </c>
      <c r="C36" s="94">
        <v>28</v>
      </c>
      <c r="D36" s="94">
        <v>129</v>
      </c>
      <c r="E36" s="131">
        <v>6079</v>
      </c>
      <c r="F36" s="131">
        <v>13214</v>
      </c>
      <c r="G36" s="94">
        <v>984</v>
      </c>
      <c r="H36" s="125"/>
      <c r="I36" s="125"/>
      <c r="J36" s="125"/>
      <c r="K36" s="125"/>
      <c r="L36" s="125"/>
    </row>
    <row r="37" spans="1:12" ht="12.75">
      <c r="A37" s="87"/>
      <c r="B37" s="92"/>
      <c r="C37" s="92"/>
      <c r="D37" s="92"/>
      <c r="E37" s="130"/>
      <c r="F37" s="130"/>
      <c r="G37" s="92"/>
      <c r="H37" s="125"/>
      <c r="I37" s="125"/>
      <c r="J37" s="125"/>
      <c r="K37" s="125"/>
      <c r="L37" s="125"/>
    </row>
    <row r="38" spans="1:12" ht="12.75">
      <c r="A38" s="87" t="s">
        <v>135</v>
      </c>
      <c r="B38" s="132">
        <v>52</v>
      </c>
      <c r="C38" s="132">
        <v>271</v>
      </c>
      <c r="D38" s="92">
        <v>323</v>
      </c>
      <c r="E38" s="132">
        <v>5000</v>
      </c>
      <c r="F38" s="132">
        <v>14000</v>
      </c>
      <c r="G38" s="130">
        <v>4054</v>
      </c>
      <c r="H38" s="125"/>
      <c r="I38" s="125"/>
      <c r="J38" s="125"/>
      <c r="K38" s="125"/>
      <c r="L38" s="125"/>
    </row>
    <row r="39" spans="1:12" ht="12.75">
      <c r="A39" s="87" t="s">
        <v>136</v>
      </c>
      <c r="B39" s="132">
        <v>7</v>
      </c>
      <c r="C39" s="132">
        <v>11</v>
      </c>
      <c r="D39" s="92">
        <v>18</v>
      </c>
      <c r="E39" s="132">
        <v>7000</v>
      </c>
      <c r="F39" s="132">
        <v>20000</v>
      </c>
      <c r="G39" s="130">
        <v>269</v>
      </c>
      <c r="H39" s="125"/>
      <c r="I39" s="125"/>
      <c r="J39" s="125"/>
      <c r="K39" s="125"/>
      <c r="L39" s="125"/>
    </row>
    <row r="40" spans="1:12" ht="12.75">
      <c r="A40" s="87" t="s">
        <v>137</v>
      </c>
      <c r="B40" s="96">
        <v>32</v>
      </c>
      <c r="C40" s="96">
        <v>17</v>
      </c>
      <c r="D40" s="96">
        <v>49</v>
      </c>
      <c r="E40" s="96">
        <v>5000</v>
      </c>
      <c r="F40" s="96">
        <v>27000</v>
      </c>
      <c r="G40" s="96">
        <v>619</v>
      </c>
      <c r="H40" s="125"/>
      <c r="I40" s="125"/>
      <c r="J40" s="125"/>
      <c r="K40" s="125"/>
      <c r="L40" s="125"/>
    </row>
    <row r="41" spans="1:7" ht="12.75">
      <c r="A41" s="98" t="s">
        <v>138</v>
      </c>
      <c r="B41" s="94">
        <v>91</v>
      </c>
      <c r="C41" s="94">
        <v>299</v>
      </c>
      <c r="D41" s="94">
        <v>390</v>
      </c>
      <c r="E41" s="131">
        <v>5154</v>
      </c>
      <c r="F41" s="131">
        <v>14960</v>
      </c>
      <c r="G41" s="94">
        <v>4942</v>
      </c>
    </row>
    <row r="42" spans="1:7" ht="12.75">
      <c r="A42" s="98"/>
      <c r="B42" s="94"/>
      <c r="C42" s="94"/>
      <c r="D42" s="94"/>
      <c r="E42" s="131"/>
      <c r="F42" s="131"/>
      <c r="G42" s="94"/>
    </row>
    <row r="43" spans="1:12" ht="12.75">
      <c r="A43" s="87" t="s">
        <v>144</v>
      </c>
      <c r="B43" s="96">
        <v>142</v>
      </c>
      <c r="C43" s="92">
        <v>44</v>
      </c>
      <c r="D43" s="96">
        <v>186</v>
      </c>
      <c r="E43" s="96">
        <v>23000</v>
      </c>
      <c r="F43" s="130">
        <v>37500</v>
      </c>
      <c r="G43" s="96">
        <v>4916</v>
      </c>
      <c r="H43" s="125"/>
      <c r="I43" s="125"/>
      <c r="J43" s="125"/>
      <c r="K43" s="125"/>
      <c r="L43" s="125"/>
    </row>
    <row r="44" spans="1:12" ht="12.75">
      <c r="A44" s="87" t="s">
        <v>145</v>
      </c>
      <c r="B44" s="130">
        <v>264</v>
      </c>
      <c r="C44" s="96">
        <v>43</v>
      </c>
      <c r="D44" s="96">
        <v>307</v>
      </c>
      <c r="E44" s="130">
        <v>10000</v>
      </c>
      <c r="F44" s="130">
        <v>20000</v>
      </c>
      <c r="G44" s="96">
        <v>3500</v>
      </c>
      <c r="H44" s="125"/>
      <c r="I44" s="125"/>
      <c r="J44" s="125"/>
      <c r="K44" s="125"/>
      <c r="L44" s="125"/>
    </row>
    <row r="45" spans="1:12" ht="12.75">
      <c r="A45" s="87" t="s">
        <v>147</v>
      </c>
      <c r="B45" s="92">
        <v>752</v>
      </c>
      <c r="C45" s="92">
        <v>3</v>
      </c>
      <c r="D45" s="92">
        <v>755</v>
      </c>
      <c r="E45" s="130">
        <v>10000</v>
      </c>
      <c r="F45" s="130">
        <v>21000</v>
      </c>
      <c r="G45" s="92">
        <v>7583</v>
      </c>
      <c r="H45" s="125"/>
      <c r="I45" s="125"/>
      <c r="J45" s="125"/>
      <c r="K45" s="125"/>
      <c r="L45" s="125"/>
    </row>
    <row r="46" spans="1:12" ht="12.75">
      <c r="A46" s="87" t="s">
        <v>148</v>
      </c>
      <c r="B46" s="92">
        <v>10</v>
      </c>
      <c r="C46" s="92" t="s">
        <v>45</v>
      </c>
      <c r="D46" s="92">
        <v>10</v>
      </c>
      <c r="E46" s="130">
        <v>6200</v>
      </c>
      <c r="F46" s="130" t="s">
        <v>45</v>
      </c>
      <c r="G46" s="92">
        <v>62</v>
      </c>
      <c r="H46" s="125"/>
      <c r="I46" s="125"/>
      <c r="J46" s="125"/>
      <c r="K46" s="125"/>
      <c r="L46" s="125"/>
    </row>
    <row r="47" spans="1:12" ht="12.75">
      <c r="A47" s="87" t="s">
        <v>149</v>
      </c>
      <c r="B47" s="96">
        <v>499</v>
      </c>
      <c r="C47" s="92">
        <v>41</v>
      </c>
      <c r="D47" s="92">
        <v>540</v>
      </c>
      <c r="E47" s="96">
        <v>8000</v>
      </c>
      <c r="F47" s="130">
        <v>22000</v>
      </c>
      <c r="G47" s="92">
        <v>4894</v>
      </c>
      <c r="H47" s="125"/>
      <c r="I47" s="125"/>
      <c r="J47" s="125"/>
      <c r="K47" s="125"/>
      <c r="L47" s="125"/>
    </row>
    <row r="48" spans="1:12" ht="12.75">
      <c r="A48" s="87" t="s">
        <v>150</v>
      </c>
      <c r="B48" s="96">
        <v>60</v>
      </c>
      <c r="C48" s="130">
        <v>1</v>
      </c>
      <c r="D48" s="92">
        <v>61</v>
      </c>
      <c r="E48" s="96">
        <v>8138</v>
      </c>
      <c r="F48" s="130">
        <v>14500</v>
      </c>
      <c r="G48" s="130">
        <v>503</v>
      </c>
      <c r="H48" s="125"/>
      <c r="I48" s="125"/>
      <c r="J48" s="125"/>
      <c r="K48" s="125"/>
      <c r="L48" s="125"/>
    </row>
    <row r="49" spans="1:11" ht="12.75">
      <c r="A49" s="98" t="s">
        <v>193</v>
      </c>
      <c r="B49" s="94">
        <f>SUM(B43:B48)</f>
        <v>1727</v>
      </c>
      <c r="C49" s="94">
        <f>SUM(C43:C48)</f>
        <v>132</v>
      </c>
      <c r="D49" s="94">
        <f>SUM(D43:D48)</f>
        <v>1859</v>
      </c>
      <c r="E49" s="131">
        <f>((E43*B43)+(E44*B44)+(E45*B45)+(E46*B46)+(E47*B47)+(E48*B48))/B49</f>
        <v>10404.331210191083</v>
      </c>
      <c r="F49" s="131">
        <f>((F43*C43)+(F44*C44)+(F45*C45)+(F47*C47)+(F48*C48))/C49</f>
        <v>26435.60606060606</v>
      </c>
      <c r="G49" s="94">
        <f>SUM(G43:G48)</f>
        <v>21458</v>
      </c>
      <c r="K49" s="125"/>
    </row>
    <row r="50" spans="1:11" ht="12.75">
      <c r="A50" s="87"/>
      <c r="B50" s="92"/>
      <c r="C50" s="92"/>
      <c r="D50" s="92"/>
      <c r="E50" s="130"/>
      <c r="F50" s="130"/>
      <c r="G50" s="92"/>
      <c r="K50" s="125"/>
    </row>
    <row r="51" spans="1:12" ht="12.75">
      <c r="A51" s="87" t="s">
        <v>151</v>
      </c>
      <c r="B51" s="92">
        <v>45</v>
      </c>
      <c r="C51" s="92">
        <v>13</v>
      </c>
      <c r="D51" s="92">
        <v>58</v>
      </c>
      <c r="E51" s="130">
        <v>5000</v>
      </c>
      <c r="F51" s="130">
        <v>15000</v>
      </c>
      <c r="G51" s="92">
        <v>420</v>
      </c>
      <c r="H51" s="125"/>
      <c r="I51" s="125"/>
      <c r="J51" s="125"/>
      <c r="K51" s="125"/>
      <c r="L51" s="125"/>
    </row>
    <row r="52" spans="1:12" ht="12.75">
      <c r="A52" s="87" t="s">
        <v>152</v>
      </c>
      <c r="B52" s="130">
        <v>203</v>
      </c>
      <c r="C52" s="130">
        <v>6</v>
      </c>
      <c r="D52" s="92">
        <v>209</v>
      </c>
      <c r="E52" s="130">
        <v>4000</v>
      </c>
      <c r="F52" s="130">
        <v>20000</v>
      </c>
      <c r="G52" s="130">
        <v>932</v>
      </c>
      <c r="H52" s="125"/>
      <c r="I52" s="125"/>
      <c r="J52" s="125"/>
      <c r="K52" s="125"/>
      <c r="L52" s="125"/>
    </row>
    <row r="53" spans="1:11" ht="12.75">
      <c r="A53" s="98" t="s">
        <v>153</v>
      </c>
      <c r="B53" s="94">
        <v>248</v>
      </c>
      <c r="C53" s="94">
        <v>19</v>
      </c>
      <c r="D53" s="94">
        <v>267</v>
      </c>
      <c r="E53" s="131">
        <v>4181</v>
      </c>
      <c r="F53" s="131">
        <v>16579</v>
      </c>
      <c r="G53" s="94">
        <v>1352</v>
      </c>
      <c r="K53" s="125"/>
    </row>
    <row r="54" spans="1:11" ht="12.75">
      <c r="A54" s="98"/>
      <c r="B54" s="94"/>
      <c r="C54" s="94"/>
      <c r="D54" s="94"/>
      <c r="E54" s="131"/>
      <c r="F54" s="131"/>
      <c r="G54" s="94"/>
      <c r="K54" s="125"/>
    </row>
    <row r="55" spans="1:12" ht="13.5" thickBot="1">
      <c r="A55" s="99" t="s">
        <v>154</v>
      </c>
      <c r="B55" s="100">
        <f>SUM(B10:B14,B20,B31,B36,B41,B49,B53)</f>
        <v>2774</v>
      </c>
      <c r="C55" s="100">
        <f>SUM(C10:C14,C20,C31,C36,C41,C49,C53)</f>
        <v>636</v>
      </c>
      <c r="D55" s="100">
        <f>SUM(D10:D14,D20,D31,D36,D41,D49,D53)</f>
        <v>3410</v>
      </c>
      <c r="E55" s="134">
        <f>((E10*B10)+(E12*B12)+(E14*B14)+(E20*B20)+(E31*B31)+(E36*B36)+(E41*B41)+(E49*B49)+(E53*B53))/B55</f>
        <v>9590.258471521269</v>
      </c>
      <c r="F55" s="182">
        <f>((F12*C12)+(F14*C14)+(F20*C20)+(F31*C31)+(F36*C36)+(F41*C41)+(F49*C49)+(F53*C53))/C55</f>
        <v>18482.748427672956</v>
      </c>
      <c r="G55" s="100">
        <f>SUM(G10:G14,G20,G31,G36,G41,G49,G53)</f>
        <v>38359</v>
      </c>
      <c r="H55" s="125"/>
      <c r="I55" s="125"/>
      <c r="J55" s="125"/>
      <c r="K55" s="125"/>
      <c r="L55" s="125"/>
    </row>
  </sheetData>
  <mergeCells count="4">
    <mergeCell ref="A1:G1"/>
    <mergeCell ref="A3:G3"/>
    <mergeCell ref="E5:F5"/>
    <mergeCell ref="E6:F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51">
    <pageSetUpPr fitToPage="1"/>
  </sheetPr>
  <dimension ref="A1:I28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9" width="14.7109375" style="0" customWidth="1"/>
    <col min="12" max="12" width="17.28125" style="0" customWidth="1"/>
    <col min="13" max="17" width="17.7109375" style="0" customWidth="1"/>
  </cols>
  <sheetData>
    <row r="1" spans="1:9" s="2" customFormat="1" ht="18">
      <c r="A1" s="213" t="s">
        <v>0</v>
      </c>
      <c r="B1" s="213"/>
      <c r="C1" s="213"/>
      <c r="D1" s="213"/>
      <c r="E1" s="213"/>
      <c r="F1" s="213"/>
      <c r="G1" s="213"/>
      <c r="H1" s="213"/>
      <c r="I1" s="213"/>
    </row>
    <row r="2" s="3" customFormat="1" ht="14.25"/>
    <row r="3" spans="1:9" s="3" customFormat="1" ht="15">
      <c r="A3" s="214" t="s">
        <v>30</v>
      </c>
      <c r="B3" s="214"/>
      <c r="C3" s="214"/>
      <c r="D3" s="214"/>
      <c r="E3" s="214"/>
      <c r="F3" s="214"/>
      <c r="G3" s="214"/>
      <c r="H3" s="214"/>
      <c r="I3" s="214"/>
    </row>
    <row r="4" spans="1:9" s="3" customFormat="1" ht="15">
      <c r="A4" s="4"/>
      <c r="B4" s="5"/>
      <c r="C4" s="5"/>
      <c r="D4" s="5"/>
      <c r="E4" s="5"/>
      <c r="F4" s="5"/>
      <c r="G4" s="5"/>
      <c r="H4" s="5"/>
      <c r="I4" s="5"/>
    </row>
    <row r="5" spans="1:9" ht="12.75">
      <c r="A5" s="9"/>
      <c r="B5" s="215" t="s">
        <v>31</v>
      </c>
      <c r="C5" s="191"/>
      <c r="D5" s="215" t="s">
        <v>32</v>
      </c>
      <c r="E5" s="191"/>
      <c r="F5" s="215" t="s">
        <v>33</v>
      </c>
      <c r="G5" s="192"/>
      <c r="H5" s="215" t="s">
        <v>34</v>
      </c>
      <c r="I5" s="192"/>
    </row>
    <row r="6" spans="1:9" ht="12.75">
      <c r="A6" s="37" t="s">
        <v>5</v>
      </c>
      <c r="B6" s="8" t="s">
        <v>6</v>
      </c>
      <c r="C6" s="8" t="s">
        <v>7</v>
      </c>
      <c r="D6" s="8" t="s">
        <v>6</v>
      </c>
      <c r="E6" s="8" t="s">
        <v>7</v>
      </c>
      <c r="F6" s="8" t="s">
        <v>6</v>
      </c>
      <c r="G6" s="8" t="s">
        <v>7</v>
      </c>
      <c r="H6" s="8" t="s">
        <v>6</v>
      </c>
      <c r="I6" s="8" t="s">
        <v>7</v>
      </c>
    </row>
    <row r="7" spans="1:9" ht="13.5" thickBot="1">
      <c r="A7" s="9"/>
      <c r="B7" s="8" t="s">
        <v>8</v>
      </c>
      <c r="C7" s="8" t="s">
        <v>9</v>
      </c>
      <c r="D7" s="8" t="s">
        <v>8</v>
      </c>
      <c r="E7" s="8" t="s">
        <v>9</v>
      </c>
      <c r="F7" s="8" t="s">
        <v>8</v>
      </c>
      <c r="G7" s="8" t="s">
        <v>9</v>
      </c>
      <c r="H7" s="8" t="s">
        <v>8</v>
      </c>
      <c r="I7" s="8" t="s">
        <v>9</v>
      </c>
    </row>
    <row r="8" spans="1:9" ht="12.75">
      <c r="A8" s="10">
        <v>1985</v>
      </c>
      <c r="B8" s="11">
        <v>65.3</v>
      </c>
      <c r="C8" s="12">
        <v>1161</v>
      </c>
      <c r="D8" s="11">
        <v>16.8</v>
      </c>
      <c r="E8" s="72">
        <v>536</v>
      </c>
      <c r="F8" s="11">
        <v>16.2</v>
      </c>
      <c r="G8" s="12">
        <v>412</v>
      </c>
      <c r="H8" s="73">
        <v>5.2</v>
      </c>
      <c r="I8" s="74">
        <v>76</v>
      </c>
    </row>
    <row r="9" spans="1:9" ht="12.75">
      <c r="A9" s="13">
        <v>1986</v>
      </c>
      <c r="B9" s="14">
        <v>60.2</v>
      </c>
      <c r="C9" s="15">
        <v>1106</v>
      </c>
      <c r="D9" s="14">
        <v>15.5</v>
      </c>
      <c r="E9" s="75">
        <v>464</v>
      </c>
      <c r="F9" s="14">
        <v>15.2</v>
      </c>
      <c r="G9" s="15">
        <v>389</v>
      </c>
      <c r="H9" s="16">
        <v>5.1</v>
      </c>
      <c r="I9" s="17">
        <v>73</v>
      </c>
    </row>
    <row r="10" spans="1:9" ht="12.75">
      <c r="A10" s="13">
        <v>1987</v>
      </c>
      <c r="B10" s="14">
        <v>59</v>
      </c>
      <c r="C10" s="15">
        <v>1133</v>
      </c>
      <c r="D10" s="14">
        <v>15.2</v>
      </c>
      <c r="E10" s="75">
        <v>487</v>
      </c>
      <c r="F10" s="14">
        <v>15.6</v>
      </c>
      <c r="G10" s="15">
        <v>427</v>
      </c>
      <c r="H10" s="16">
        <v>7.5</v>
      </c>
      <c r="I10" s="17">
        <v>96</v>
      </c>
    </row>
    <row r="11" spans="1:9" ht="12.75">
      <c r="A11" s="13">
        <v>1988</v>
      </c>
      <c r="B11" s="14">
        <v>55.6</v>
      </c>
      <c r="C11" s="15">
        <v>1040</v>
      </c>
      <c r="D11" s="14">
        <v>14.5</v>
      </c>
      <c r="E11" s="75">
        <v>451</v>
      </c>
      <c r="F11" s="14">
        <v>14.5</v>
      </c>
      <c r="G11" s="15">
        <v>386</v>
      </c>
      <c r="H11" s="16">
        <v>7.5</v>
      </c>
      <c r="I11" s="17">
        <v>98</v>
      </c>
    </row>
    <row r="12" spans="1:9" ht="12.75">
      <c r="A12" s="13">
        <v>1989</v>
      </c>
      <c r="B12" s="14">
        <v>54.5</v>
      </c>
      <c r="C12" s="15">
        <v>949</v>
      </c>
      <c r="D12" s="14">
        <v>14.4</v>
      </c>
      <c r="E12" s="75">
        <v>437</v>
      </c>
      <c r="F12" s="14">
        <v>18.2</v>
      </c>
      <c r="G12" s="15">
        <v>333</v>
      </c>
      <c r="H12" s="16">
        <v>8.3</v>
      </c>
      <c r="I12" s="17">
        <v>109</v>
      </c>
    </row>
    <row r="13" spans="1:9" ht="12.75">
      <c r="A13" s="13">
        <v>1990</v>
      </c>
      <c r="B13" s="16">
        <v>52.2</v>
      </c>
      <c r="C13" s="17">
        <v>909</v>
      </c>
      <c r="D13" s="16">
        <v>12.7</v>
      </c>
      <c r="E13" s="75">
        <v>370</v>
      </c>
      <c r="F13" s="16">
        <v>12.5</v>
      </c>
      <c r="G13" s="17">
        <v>325</v>
      </c>
      <c r="H13" s="16">
        <v>7.7</v>
      </c>
      <c r="I13" s="17">
        <v>98</v>
      </c>
    </row>
    <row r="14" spans="1:9" ht="12.75">
      <c r="A14" s="13">
        <v>1991</v>
      </c>
      <c r="B14" s="16">
        <v>50.6</v>
      </c>
      <c r="C14" s="17">
        <v>873</v>
      </c>
      <c r="D14" s="16">
        <v>12.8</v>
      </c>
      <c r="E14" s="20">
        <v>395</v>
      </c>
      <c r="F14" s="16">
        <v>12.4</v>
      </c>
      <c r="G14" s="17">
        <v>318</v>
      </c>
      <c r="H14" s="16">
        <v>7</v>
      </c>
      <c r="I14" s="17">
        <v>89</v>
      </c>
    </row>
    <row r="15" spans="1:9" ht="12.75">
      <c r="A15" s="13">
        <v>1992</v>
      </c>
      <c r="B15" s="16">
        <v>41.8</v>
      </c>
      <c r="C15" s="17">
        <v>686</v>
      </c>
      <c r="D15" s="16">
        <v>10.9</v>
      </c>
      <c r="E15" s="20">
        <v>320</v>
      </c>
      <c r="F15" s="14">
        <v>12</v>
      </c>
      <c r="G15" s="17">
        <v>292</v>
      </c>
      <c r="H15" s="16">
        <v>7.6</v>
      </c>
      <c r="I15" s="17">
        <v>87</v>
      </c>
    </row>
    <row r="16" spans="1:9" ht="12.75">
      <c r="A16" s="13">
        <v>1993</v>
      </c>
      <c r="B16" s="16">
        <v>36.6</v>
      </c>
      <c r="C16" s="17">
        <v>645</v>
      </c>
      <c r="D16" s="14">
        <v>25</v>
      </c>
      <c r="E16" s="20">
        <v>326</v>
      </c>
      <c r="F16" s="16">
        <v>10.1</v>
      </c>
      <c r="G16" s="17">
        <v>261</v>
      </c>
      <c r="H16" s="16">
        <v>6.4</v>
      </c>
      <c r="I16" s="17">
        <v>78</v>
      </c>
    </row>
    <row r="17" spans="1:9" ht="12.75">
      <c r="A17" s="13">
        <v>1994</v>
      </c>
      <c r="B17" s="16">
        <v>34.1</v>
      </c>
      <c r="C17" s="17">
        <v>637</v>
      </c>
      <c r="D17" s="14">
        <v>9.8</v>
      </c>
      <c r="E17" s="20">
        <v>304</v>
      </c>
      <c r="F17" s="16">
        <v>9.8</v>
      </c>
      <c r="G17" s="17">
        <v>255</v>
      </c>
      <c r="H17" s="16">
        <v>7.5</v>
      </c>
      <c r="I17" s="17">
        <v>80</v>
      </c>
    </row>
    <row r="18" spans="1:9" ht="12.75">
      <c r="A18" s="13">
        <v>1995</v>
      </c>
      <c r="B18" s="16">
        <v>32.6</v>
      </c>
      <c r="C18" s="17">
        <v>600</v>
      </c>
      <c r="D18" s="16">
        <v>7.9</v>
      </c>
      <c r="E18" s="17">
        <v>244</v>
      </c>
      <c r="F18" s="14">
        <v>9</v>
      </c>
      <c r="G18" s="17">
        <v>227</v>
      </c>
      <c r="H18" s="14">
        <v>6.2</v>
      </c>
      <c r="I18" s="17">
        <v>51</v>
      </c>
    </row>
    <row r="19" spans="1:9" ht="12.75">
      <c r="A19" s="18">
        <v>1996</v>
      </c>
      <c r="B19" s="19">
        <v>29.8</v>
      </c>
      <c r="C19" s="20">
        <v>586</v>
      </c>
      <c r="D19" s="19">
        <v>6.2</v>
      </c>
      <c r="E19" s="20">
        <v>219</v>
      </c>
      <c r="F19" s="19">
        <v>11.2</v>
      </c>
      <c r="G19" s="20">
        <v>294</v>
      </c>
      <c r="H19" s="19">
        <v>6.6</v>
      </c>
      <c r="I19" s="17">
        <v>78</v>
      </c>
    </row>
    <row r="20" spans="1:9" ht="12.75">
      <c r="A20" s="18">
        <v>1997</v>
      </c>
      <c r="B20" s="19">
        <v>20.2</v>
      </c>
      <c r="C20" s="20">
        <v>397</v>
      </c>
      <c r="D20" s="19">
        <v>4.7</v>
      </c>
      <c r="E20" s="20">
        <v>165</v>
      </c>
      <c r="F20" s="19">
        <v>9.7</v>
      </c>
      <c r="G20" s="20">
        <v>261</v>
      </c>
      <c r="H20" s="19">
        <v>6.6</v>
      </c>
      <c r="I20" s="17">
        <v>91</v>
      </c>
    </row>
    <row r="21" spans="1:9" ht="12.75">
      <c r="A21" s="18">
        <v>1998</v>
      </c>
      <c r="B21" s="19">
        <v>12.1</v>
      </c>
      <c r="C21" s="20">
        <v>338</v>
      </c>
      <c r="D21" s="19">
        <v>3.7</v>
      </c>
      <c r="E21" s="20">
        <v>156</v>
      </c>
      <c r="F21" s="19">
        <v>5.2</v>
      </c>
      <c r="G21" s="20">
        <v>125</v>
      </c>
      <c r="H21" s="19">
        <v>11</v>
      </c>
      <c r="I21" s="17">
        <v>147</v>
      </c>
    </row>
    <row r="22" spans="1:9" ht="12.75">
      <c r="A22" s="18">
        <v>1999</v>
      </c>
      <c r="B22" s="19">
        <v>6.3</v>
      </c>
      <c r="C22" s="20">
        <v>150</v>
      </c>
      <c r="D22" s="19">
        <v>3.7</v>
      </c>
      <c r="E22" s="20">
        <v>145</v>
      </c>
      <c r="F22" s="19">
        <v>6</v>
      </c>
      <c r="G22" s="20">
        <v>130</v>
      </c>
      <c r="H22" s="19">
        <v>31.7</v>
      </c>
      <c r="I22" s="17">
        <v>347.7</v>
      </c>
    </row>
    <row r="23" spans="1:9" ht="12.75">
      <c r="A23" s="18">
        <v>2000</v>
      </c>
      <c r="B23" s="19">
        <v>6</v>
      </c>
      <c r="C23" s="20">
        <v>158</v>
      </c>
      <c r="D23" s="19">
        <v>3.4</v>
      </c>
      <c r="E23" s="20">
        <v>139.2</v>
      </c>
      <c r="F23" s="19">
        <v>6.9</v>
      </c>
      <c r="G23" s="20">
        <v>159.2</v>
      </c>
      <c r="H23" s="162">
        <v>41.3</v>
      </c>
      <c r="I23" s="163">
        <v>412</v>
      </c>
    </row>
    <row r="24" spans="1:9" ht="12.75">
      <c r="A24" s="18">
        <v>2001</v>
      </c>
      <c r="B24" s="19">
        <v>5.228</v>
      </c>
      <c r="C24" s="20">
        <v>142.755</v>
      </c>
      <c r="D24" s="19">
        <v>2.541</v>
      </c>
      <c r="E24" s="20">
        <v>112.975</v>
      </c>
      <c r="F24" s="19">
        <v>6.695</v>
      </c>
      <c r="G24" s="20">
        <v>158.066</v>
      </c>
      <c r="H24" s="162">
        <v>31.219</v>
      </c>
      <c r="I24" s="163">
        <v>325.763</v>
      </c>
    </row>
    <row r="25" spans="1:9" ht="13.5" thickBot="1">
      <c r="A25" s="33">
        <v>2002</v>
      </c>
      <c r="B25" s="43">
        <v>3.452</v>
      </c>
      <c r="C25" s="44">
        <v>95.425</v>
      </c>
      <c r="D25" s="43">
        <v>2.34</v>
      </c>
      <c r="E25" s="44">
        <v>118.411</v>
      </c>
      <c r="F25" s="43">
        <v>6.722</v>
      </c>
      <c r="G25" s="44">
        <v>196.267</v>
      </c>
      <c r="H25" s="190">
        <v>36.452</v>
      </c>
      <c r="I25" s="25">
        <v>352.632</v>
      </c>
    </row>
    <row r="26" spans="1:9" ht="12.75">
      <c r="A26" s="48"/>
      <c r="B26" s="49"/>
      <c r="C26" s="51"/>
      <c r="D26" s="49"/>
      <c r="E26" s="51"/>
      <c r="F26" s="49"/>
      <c r="G26" s="51"/>
      <c r="H26" s="49"/>
      <c r="I26" s="51"/>
    </row>
    <row r="27" spans="1:9" ht="12.75">
      <c r="A27" s="48"/>
      <c r="B27" s="49"/>
      <c r="C27" s="51"/>
      <c r="D27" s="49"/>
      <c r="E27" s="51"/>
      <c r="F27" s="49"/>
      <c r="G27" s="51"/>
      <c r="H27" s="49"/>
      <c r="I27" s="51"/>
    </row>
    <row r="28" spans="1:9" ht="12.75">
      <c r="A28" s="48"/>
      <c r="B28" s="49"/>
      <c r="C28" s="51"/>
      <c r="D28" s="49"/>
      <c r="E28" s="51"/>
      <c r="F28" s="49"/>
      <c r="G28" s="51"/>
      <c r="H28" s="49"/>
      <c r="I28" s="51"/>
    </row>
  </sheetData>
  <mergeCells count="6">
    <mergeCell ref="A3:I3"/>
    <mergeCell ref="A1:I1"/>
    <mergeCell ref="B5:C5"/>
    <mergeCell ref="D5:E5"/>
    <mergeCell ref="F5:G5"/>
    <mergeCell ref="H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I27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9" width="14.7109375" style="0" customWidth="1"/>
    <col min="12" max="12" width="17.28125" style="0" customWidth="1"/>
    <col min="13" max="17" width="17.7109375" style="0" customWidth="1"/>
  </cols>
  <sheetData>
    <row r="1" spans="1:9" s="2" customFormat="1" ht="18">
      <c r="A1" s="213" t="s">
        <v>0</v>
      </c>
      <c r="B1" s="213"/>
      <c r="C1" s="213"/>
      <c r="D1" s="213"/>
      <c r="E1" s="213"/>
      <c r="F1" s="213"/>
      <c r="G1" s="213"/>
      <c r="H1" s="1"/>
      <c r="I1" s="1"/>
    </row>
    <row r="2" s="3" customFormat="1" ht="14.25"/>
    <row r="3" spans="1:7" ht="15">
      <c r="A3" s="223" t="s">
        <v>35</v>
      </c>
      <c r="B3" s="223"/>
      <c r="C3" s="223"/>
      <c r="D3" s="223"/>
      <c r="E3" s="223"/>
      <c r="F3" s="223"/>
      <c r="G3" s="223"/>
    </row>
    <row r="4" spans="1:7" ht="15">
      <c r="A4" s="223" t="s">
        <v>36</v>
      </c>
      <c r="B4" s="223"/>
      <c r="C4" s="223"/>
      <c r="D4" s="223"/>
      <c r="E4" s="223"/>
      <c r="F4" s="223"/>
      <c r="G4" s="223"/>
    </row>
    <row r="5" spans="1:6" ht="12.75">
      <c r="A5" s="76"/>
      <c r="B5" s="30"/>
      <c r="C5" s="30"/>
      <c r="D5" s="30"/>
      <c r="E5" s="30"/>
      <c r="F5" s="28"/>
    </row>
    <row r="6" spans="1:7" ht="12.75">
      <c r="A6" s="77"/>
      <c r="B6" s="78"/>
      <c r="C6" s="34"/>
      <c r="D6" s="34"/>
      <c r="E6" s="35" t="s">
        <v>7</v>
      </c>
      <c r="F6" s="35" t="s">
        <v>14</v>
      </c>
      <c r="G6" s="34"/>
    </row>
    <row r="7" spans="1:7" ht="12.75">
      <c r="A7" s="9"/>
      <c r="C7" s="36" t="s">
        <v>6</v>
      </c>
      <c r="D7" s="36" t="s">
        <v>15</v>
      </c>
      <c r="E7" s="36" t="s">
        <v>16</v>
      </c>
      <c r="F7" s="36" t="s">
        <v>17</v>
      </c>
      <c r="G7" s="36" t="s">
        <v>18</v>
      </c>
    </row>
    <row r="8" spans="1:7" ht="12.75">
      <c r="A8" s="219" t="s">
        <v>5</v>
      </c>
      <c r="B8" s="210"/>
      <c r="C8" s="36" t="s">
        <v>8</v>
      </c>
      <c r="D8" s="36" t="s">
        <v>19</v>
      </c>
      <c r="E8" s="36" t="s">
        <v>9</v>
      </c>
      <c r="F8" s="36" t="s">
        <v>20</v>
      </c>
      <c r="G8" s="36" t="s">
        <v>21</v>
      </c>
    </row>
    <row r="9" spans="1:7" ht="13.5" thickBot="1">
      <c r="A9" s="9"/>
      <c r="C9" s="8"/>
      <c r="D9" s="8"/>
      <c r="E9" s="8"/>
      <c r="F9" s="36" t="s">
        <v>22</v>
      </c>
      <c r="G9" s="8"/>
    </row>
    <row r="10" spans="1:7" ht="12.75">
      <c r="A10" s="211">
        <v>1985</v>
      </c>
      <c r="B10" s="212"/>
      <c r="C10" s="11">
        <v>169.7</v>
      </c>
      <c r="D10" s="11">
        <v>321</v>
      </c>
      <c r="E10" s="12">
        <v>5454</v>
      </c>
      <c r="F10" s="39">
        <v>1.6828338922745905</v>
      </c>
      <c r="G10" s="12">
        <v>91780.55846044738</v>
      </c>
    </row>
    <row r="11" spans="1:7" ht="12.75">
      <c r="A11" s="207">
        <v>1986</v>
      </c>
      <c r="B11" s="208"/>
      <c r="C11" s="14">
        <v>203.9</v>
      </c>
      <c r="D11" s="14">
        <v>318</v>
      </c>
      <c r="E11" s="15">
        <v>6493</v>
      </c>
      <c r="F11" s="40">
        <v>1.8931881288089143</v>
      </c>
      <c r="G11" s="15">
        <v>122925.00570961498</v>
      </c>
    </row>
    <row r="12" spans="1:7" ht="12.75">
      <c r="A12" s="207">
        <v>1987</v>
      </c>
      <c r="B12" s="208"/>
      <c r="C12" s="14">
        <v>220.5</v>
      </c>
      <c r="D12" s="14">
        <v>299</v>
      </c>
      <c r="E12" s="15">
        <v>6600</v>
      </c>
      <c r="F12" s="40">
        <v>1.9893500655103196</v>
      </c>
      <c r="G12" s="15">
        <v>132078.42005938</v>
      </c>
    </row>
    <row r="13" spans="1:7" ht="12.75">
      <c r="A13" s="207">
        <v>1988</v>
      </c>
      <c r="B13" s="208"/>
      <c r="C13" s="14">
        <v>206.6</v>
      </c>
      <c r="D13" s="14">
        <v>338</v>
      </c>
      <c r="E13" s="15">
        <v>6973</v>
      </c>
      <c r="F13" s="40">
        <v>2.0194006707295085</v>
      </c>
      <c r="G13" s="15">
        <v>140817.1360571202</v>
      </c>
    </row>
    <row r="14" spans="1:7" ht="12.75">
      <c r="A14" s="207">
        <v>1989</v>
      </c>
      <c r="B14" s="208"/>
      <c r="C14" s="14">
        <v>209.3</v>
      </c>
      <c r="D14" s="14">
        <v>288</v>
      </c>
      <c r="E14" s="15">
        <v>6019</v>
      </c>
      <c r="F14" s="40">
        <v>2.1516233336939408</v>
      </c>
      <c r="G14" s="15">
        <v>129506.20845503829</v>
      </c>
    </row>
    <row r="15" spans="1:7" ht="12.75">
      <c r="A15" s="207">
        <v>1990</v>
      </c>
      <c r="B15" s="208"/>
      <c r="C15" s="16">
        <v>202.5</v>
      </c>
      <c r="D15" s="14">
        <v>307.5061728395062</v>
      </c>
      <c r="E15" s="15">
        <v>6227</v>
      </c>
      <c r="F15" s="40">
        <v>2.175663817869292</v>
      </c>
      <c r="G15" s="15">
        <v>135478.58593872082</v>
      </c>
    </row>
    <row r="16" spans="1:7" ht="12.75">
      <c r="A16" s="207">
        <v>1991</v>
      </c>
      <c r="B16" s="208"/>
      <c r="C16" s="16">
        <v>204.5</v>
      </c>
      <c r="D16" s="16">
        <v>298</v>
      </c>
      <c r="E16" s="15">
        <v>6102</v>
      </c>
      <c r="F16" s="40">
        <v>2.2297549072638323</v>
      </c>
      <c r="G16" s="15">
        <v>136057.12019040063</v>
      </c>
    </row>
    <row r="17" spans="1:7" ht="12.75">
      <c r="A17" s="207">
        <v>1992</v>
      </c>
      <c r="B17" s="208"/>
      <c r="C17" s="16">
        <v>246.6</v>
      </c>
      <c r="D17" s="14">
        <v>254.3390105433901</v>
      </c>
      <c r="E17" s="15">
        <v>6272</v>
      </c>
      <c r="F17" s="40">
        <v>2.2898561177022105</v>
      </c>
      <c r="G17" s="15">
        <v>143619.77570228264</v>
      </c>
    </row>
    <row r="18" spans="1:7" ht="12.75">
      <c r="A18" s="207">
        <v>1993</v>
      </c>
      <c r="B18" s="208"/>
      <c r="C18" s="14">
        <v>222.6</v>
      </c>
      <c r="D18" s="14">
        <v>325.2470799640611</v>
      </c>
      <c r="E18" s="15">
        <v>7240</v>
      </c>
      <c r="F18" s="40">
        <v>2.3319269650090755</v>
      </c>
      <c r="G18" s="15">
        <v>168831.51226665705</v>
      </c>
    </row>
    <row r="19" spans="1:7" ht="12.75">
      <c r="A19" s="207">
        <v>1994</v>
      </c>
      <c r="B19" s="208"/>
      <c r="C19" s="21">
        <v>191.5</v>
      </c>
      <c r="D19" s="21">
        <v>359.8433420365535</v>
      </c>
      <c r="E19" s="75">
        <v>6891</v>
      </c>
      <c r="F19" s="79">
        <v>2.3739978123159404</v>
      </c>
      <c r="G19" s="15">
        <v>163592.1892466914</v>
      </c>
    </row>
    <row r="20" spans="1:7" ht="12.75">
      <c r="A20" s="207">
        <v>1995</v>
      </c>
      <c r="B20" s="208"/>
      <c r="C20" s="19">
        <v>176.3</v>
      </c>
      <c r="D20" s="21">
        <v>353.5450935904708</v>
      </c>
      <c r="E20" s="20">
        <v>6233</v>
      </c>
      <c r="F20" s="42">
        <v>2.410058538578967</v>
      </c>
      <c r="G20" s="15">
        <v>150218.94870962703</v>
      </c>
    </row>
    <row r="21" spans="1:7" ht="12.75">
      <c r="A21" s="207">
        <v>1996</v>
      </c>
      <c r="B21" s="208"/>
      <c r="C21" s="19">
        <v>211.2</v>
      </c>
      <c r="D21" s="21">
        <v>354.78219696969694</v>
      </c>
      <c r="E21" s="20">
        <v>7493</v>
      </c>
      <c r="F21" s="42">
        <v>2.5362710804995614</v>
      </c>
      <c r="G21" s="15">
        <v>190042.79206183212</v>
      </c>
    </row>
    <row r="22" spans="1:7" ht="12.75">
      <c r="A22" s="207">
        <v>1997</v>
      </c>
      <c r="B22" s="208"/>
      <c r="C22" s="19">
        <v>173.4</v>
      </c>
      <c r="D22" s="21">
        <v>351.8</v>
      </c>
      <c r="E22" s="20">
        <v>6101</v>
      </c>
      <c r="F22" s="42">
        <v>2.5422812015433993</v>
      </c>
      <c r="G22" s="15">
        <v>155104.57610616277</v>
      </c>
    </row>
    <row r="23" spans="1:7" ht="12.75">
      <c r="A23" s="207">
        <v>1998</v>
      </c>
      <c r="B23" s="208"/>
      <c r="C23" s="19">
        <v>253.3</v>
      </c>
      <c r="D23" s="21">
        <v>482.1</v>
      </c>
      <c r="E23" s="20">
        <v>12212</v>
      </c>
      <c r="F23" s="42">
        <v>2.5302609594557235</v>
      </c>
      <c r="G23" s="15">
        <v>308995.4683687329</v>
      </c>
    </row>
    <row r="24" spans="1:7" ht="12.75">
      <c r="A24" s="207">
        <v>1999</v>
      </c>
      <c r="B24" s="208"/>
      <c r="C24" s="19">
        <v>252</v>
      </c>
      <c r="D24" s="21">
        <v>459.8</v>
      </c>
      <c r="E24" s="20">
        <v>11586</v>
      </c>
      <c r="F24" s="42">
        <v>2.5603115646749126</v>
      </c>
      <c r="G24" s="15">
        <f>E24*F24*10</f>
        <v>296637.6978832354</v>
      </c>
    </row>
    <row r="25" spans="1:7" ht="12.75">
      <c r="A25" s="13">
        <v>2000</v>
      </c>
      <c r="B25" s="18"/>
      <c r="C25" s="19">
        <v>246.5</v>
      </c>
      <c r="D25" s="149">
        <f>E25/C25*10</f>
        <v>457.0385395537525</v>
      </c>
      <c r="E25" s="20">
        <v>11266</v>
      </c>
      <c r="F25" s="42">
        <v>2.62</v>
      </c>
      <c r="G25" s="15">
        <f>E25*F25*10</f>
        <v>295169.2</v>
      </c>
    </row>
    <row r="26" spans="1:7" ht="12.75">
      <c r="A26" s="13">
        <v>2001</v>
      </c>
      <c r="B26" s="18"/>
      <c r="C26" s="19">
        <v>240.507</v>
      </c>
      <c r="D26" s="149">
        <f>E26/C26*10</f>
        <v>473.13928492725785</v>
      </c>
      <c r="E26" s="20">
        <v>11379.331</v>
      </c>
      <c r="F26" s="42">
        <v>2.410058538578967</v>
      </c>
      <c r="G26" s="15">
        <f>E26*F26*10</f>
        <v>274248.5383986634</v>
      </c>
    </row>
    <row r="27" spans="1:7" s="26" customFormat="1" ht="13.5" thickBot="1">
      <c r="A27" s="80">
        <v>2002</v>
      </c>
      <c r="B27" s="22"/>
      <c r="C27" s="23">
        <v>245.782</v>
      </c>
      <c r="D27" s="151">
        <f>E27/C27*10</f>
        <v>464.1698334296246</v>
      </c>
      <c r="E27" s="24">
        <v>11408.459</v>
      </c>
      <c r="F27" s="161">
        <v>2.5</v>
      </c>
      <c r="G27" s="152">
        <f>E27*F27*10</f>
        <v>285211.47500000003</v>
      </c>
    </row>
  </sheetData>
  <mergeCells count="19">
    <mergeCell ref="A22:B22"/>
    <mergeCell ref="A23:B23"/>
    <mergeCell ref="A3:G3"/>
    <mergeCell ref="A4:G4"/>
    <mergeCell ref="A18:B18"/>
    <mergeCell ref="A19:B19"/>
    <mergeCell ref="A20:B20"/>
    <mergeCell ref="A21:B21"/>
    <mergeCell ref="A14:B14"/>
    <mergeCell ref="A24:B24"/>
    <mergeCell ref="A8:B8"/>
    <mergeCell ref="A1:G1"/>
    <mergeCell ref="A15:B15"/>
    <mergeCell ref="A16:B16"/>
    <mergeCell ref="A17:B17"/>
    <mergeCell ref="A10:B10"/>
    <mergeCell ref="A11:B11"/>
    <mergeCell ref="A12:B12"/>
    <mergeCell ref="A13:B1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3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91">
    <pageSetUpPr fitToPage="1"/>
  </sheetPr>
  <dimension ref="A1:H87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84" customWidth="1"/>
    <col min="2" max="7" width="15.7109375" style="84" customWidth="1"/>
    <col min="8" max="16384" width="11.421875" style="84" customWidth="1"/>
  </cols>
  <sheetData>
    <row r="1" spans="1:7" s="81" customFormat="1" ht="18">
      <c r="A1" s="204" t="s">
        <v>0</v>
      </c>
      <c r="B1" s="204"/>
      <c r="C1" s="204"/>
      <c r="D1" s="204"/>
      <c r="E1" s="204"/>
      <c r="F1" s="204"/>
      <c r="G1" s="204"/>
    </row>
    <row r="3" spans="1:7" s="82" customFormat="1" ht="15">
      <c r="A3" s="206" t="s">
        <v>190</v>
      </c>
      <c r="B3" s="206"/>
      <c r="C3" s="206"/>
      <c r="D3" s="206"/>
      <c r="E3" s="206"/>
      <c r="F3" s="206"/>
      <c r="G3" s="206"/>
    </row>
    <row r="4" spans="1:7" s="82" customFormat="1" ht="15">
      <c r="A4" s="116"/>
      <c r="B4" s="116"/>
      <c r="C4" s="116"/>
      <c r="D4" s="116"/>
      <c r="E4" s="116"/>
      <c r="F4" s="116"/>
      <c r="G4" s="117"/>
    </row>
    <row r="5" spans="1:7" ht="12.75">
      <c r="A5" s="142" t="s">
        <v>88</v>
      </c>
      <c r="B5" s="197" t="s">
        <v>89</v>
      </c>
      <c r="C5" s="198"/>
      <c r="D5" s="198"/>
      <c r="E5" s="198"/>
      <c r="F5" s="198"/>
      <c r="G5" s="198"/>
    </row>
    <row r="6" spans="1:7" ht="12.75">
      <c r="A6" s="85" t="s">
        <v>90</v>
      </c>
      <c r="B6" s="88"/>
      <c r="C6" s="88"/>
      <c r="D6" s="88" t="s">
        <v>91</v>
      </c>
      <c r="E6" s="88" t="s">
        <v>92</v>
      </c>
      <c r="F6" s="88"/>
      <c r="G6" s="88"/>
    </row>
    <row r="7" spans="1:7" ht="13.5" thickBot="1">
      <c r="A7" s="118"/>
      <c r="B7" s="119" t="s">
        <v>93</v>
      </c>
      <c r="C7" s="120" t="s">
        <v>94</v>
      </c>
      <c r="D7" s="119" t="s">
        <v>95</v>
      </c>
      <c r="E7" s="119" t="s">
        <v>96</v>
      </c>
      <c r="F7" s="119" t="s">
        <v>28</v>
      </c>
      <c r="G7" s="119" t="s">
        <v>43</v>
      </c>
    </row>
    <row r="8" spans="1:8" ht="12.75">
      <c r="A8" s="121" t="s">
        <v>97</v>
      </c>
      <c r="B8" s="92">
        <v>25167</v>
      </c>
      <c r="C8" s="92">
        <v>25</v>
      </c>
      <c r="D8" s="92">
        <v>99</v>
      </c>
      <c r="E8" s="92">
        <v>57965</v>
      </c>
      <c r="F8" s="92">
        <v>1794</v>
      </c>
      <c r="G8" s="92">
        <f>SUM(B8:F8)</f>
        <v>85050</v>
      </c>
      <c r="H8" s="115"/>
    </row>
    <row r="9" spans="1:8" ht="12.75">
      <c r="A9" s="122" t="s">
        <v>98</v>
      </c>
      <c r="B9" s="92">
        <v>11501</v>
      </c>
      <c r="C9" s="92">
        <v>25</v>
      </c>
      <c r="D9" s="92">
        <v>1786</v>
      </c>
      <c r="E9" s="92">
        <v>113367</v>
      </c>
      <c r="F9" s="92">
        <v>2159</v>
      </c>
      <c r="G9" s="92">
        <f>SUM(B9:F9)</f>
        <v>128838</v>
      </c>
      <c r="H9" s="115"/>
    </row>
    <row r="10" spans="1:8" ht="12.75">
      <c r="A10" s="122" t="s">
        <v>99</v>
      </c>
      <c r="B10" s="92">
        <v>3196</v>
      </c>
      <c r="C10" s="92">
        <v>35</v>
      </c>
      <c r="D10" s="92">
        <v>1285</v>
      </c>
      <c r="E10" s="92">
        <v>2027</v>
      </c>
      <c r="F10" s="92">
        <v>1368</v>
      </c>
      <c r="G10" s="92">
        <f>SUM(B10:F10)</f>
        <v>7911</v>
      </c>
      <c r="H10" s="115"/>
    </row>
    <row r="11" spans="1:8" ht="12.75">
      <c r="A11" s="122" t="s">
        <v>100</v>
      </c>
      <c r="B11" s="92">
        <v>14471</v>
      </c>
      <c r="C11" s="92">
        <v>10</v>
      </c>
      <c r="D11" s="92">
        <v>167</v>
      </c>
      <c r="E11" s="92">
        <v>21132</v>
      </c>
      <c r="F11" s="92">
        <v>1098</v>
      </c>
      <c r="G11" s="92">
        <f>SUM(B11:F11)</f>
        <v>36878</v>
      </c>
      <c r="H11" s="115"/>
    </row>
    <row r="12" spans="1:8" ht="12.75">
      <c r="A12" s="123" t="s">
        <v>101</v>
      </c>
      <c r="B12" s="94">
        <v>54335</v>
      </c>
      <c r="C12" s="94">
        <v>95</v>
      </c>
      <c r="D12" s="94">
        <v>3337</v>
      </c>
      <c r="E12" s="94">
        <v>194491</v>
      </c>
      <c r="F12" s="94">
        <v>6419</v>
      </c>
      <c r="G12" s="94">
        <f>SUM(G8:G11)</f>
        <v>258677</v>
      </c>
      <c r="H12" s="115"/>
    </row>
    <row r="13" spans="1:8" ht="12.75">
      <c r="A13" s="123"/>
      <c r="B13" s="94"/>
      <c r="C13" s="94"/>
      <c r="D13" s="94"/>
      <c r="E13" s="94"/>
      <c r="F13" s="94"/>
      <c r="G13" s="94"/>
      <c r="H13" s="115"/>
    </row>
    <row r="14" spans="1:8" ht="12.75">
      <c r="A14" s="123" t="s">
        <v>102</v>
      </c>
      <c r="B14" s="94">
        <v>19128</v>
      </c>
      <c r="C14" s="94">
        <v>215</v>
      </c>
      <c r="D14" s="94">
        <v>551</v>
      </c>
      <c r="E14" s="94">
        <v>7329</v>
      </c>
      <c r="F14" s="131" t="s">
        <v>45</v>
      </c>
      <c r="G14" s="94">
        <f>SUM(B14:F14)</f>
        <v>27223</v>
      </c>
      <c r="H14" s="115"/>
    </row>
    <row r="15" spans="1:8" ht="12.75">
      <c r="A15" s="123"/>
      <c r="B15" s="94"/>
      <c r="C15" s="94"/>
      <c r="D15" s="94"/>
      <c r="E15" s="94"/>
      <c r="F15" s="94"/>
      <c r="G15" s="94"/>
      <c r="H15" s="115"/>
    </row>
    <row r="16" spans="1:8" ht="12.75">
      <c r="A16" s="123" t="s">
        <v>103</v>
      </c>
      <c r="B16" s="94">
        <v>4285</v>
      </c>
      <c r="C16" s="94">
        <v>422</v>
      </c>
      <c r="D16" s="131" t="s">
        <v>45</v>
      </c>
      <c r="E16" s="94">
        <v>5565</v>
      </c>
      <c r="F16" s="131" t="s">
        <v>45</v>
      </c>
      <c r="G16" s="94">
        <f>SUM(B16:F16)</f>
        <v>10272</v>
      </c>
      <c r="H16" s="115"/>
    </row>
    <row r="17" spans="1:8" ht="12.75">
      <c r="A17" s="122"/>
      <c r="B17" s="92"/>
      <c r="C17" s="92"/>
      <c r="D17" s="92"/>
      <c r="E17" s="92"/>
      <c r="F17" s="92"/>
      <c r="G17" s="92"/>
      <c r="H17" s="115"/>
    </row>
    <row r="18" spans="1:8" ht="12.75">
      <c r="A18" s="122" t="s">
        <v>104</v>
      </c>
      <c r="B18" s="92">
        <v>683</v>
      </c>
      <c r="C18" s="92">
        <v>729</v>
      </c>
      <c r="D18" s="92">
        <v>35</v>
      </c>
      <c r="E18" s="92">
        <v>3215</v>
      </c>
      <c r="F18" s="92">
        <v>2</v>
      </c>
      <c r="G18" s="92">
        <f>SUM(B18:F18)</f>
        <v>4664</v>
      </c>
      <c r="H18" s="115"/>
    </row>
    <row r="19" spans="1:8" ht="12.75">
      <c r="A19" s="122" t="s">
        <v>105</v>
      </c>
      <c r="B19" s="92">
        <v>201</v>
      </c>
      <c r="C19" s="92">
        <v>115</v>
      </c>
      <c r="D19" s="92">
        <v>147</v>
      </c>
      <c r="E19" s="92">
        <v>2115</v>
      </c>
      <c r="F19" s="130" t="s">
        <v>45</v>
      </c>
      <c r="G19" s="92">
        <f>SUM(B19:F19)</f>
        <v>2578</v>
      </c>
      <c r="H19" s="115"/>
    </row>
    <row r="20" spans="1:8" ht="12.75">
      <c r="A20" s="122" t="s">
        <v>106</v>
      </c>
      <c r="B20" s="92">
        <v>433</v>
      </c>
      <c r="C20" s="92">
        <v>150</v>
      </c>
      <c r="D20" s="92">
        <v>132</v>
      </c>
      <c r="E20" s="92">
        <v>1830</v>
      </c>
      <c r="F20" s="92">
        <v>17</v>
      </c>
      <c r="G20" s="92">
        <f>SUM(B20:F20)</f>
        <v>2562</v>
      </c>
      <c r="H20" s="115"/>
    </row>
    <row r="21" spans="1:8" ht="12.75">
      <c r="A21" s="123" t="s">
        <v>191</v>
      </c>
      <c r="B21" s="94">
        <v>1317</v>
      </c>
      <c r="C21" s="94">
        <v>994</v>
      </c>
      <c r="D21" s="94">
        <v>314</v>
      </c>
      <c r="E21" s="94">
        <v>7160</v>
      </c>
      <c r="F21" s="94">
        <v>19</v>
      </c>
      <c r="G21" s="94">
        <f>SUM(G18:G20)</f>
        <v>9804</v>
      </c>
      <c r="H21" s="115"/>
    </row>
    <row r="22" spans="1:8" ht="12.75">
      <c r="A22" s="123"/>
      <c r="B22" s="94"/>
      <c r="C22" s="94"/>
      <c r="D22" s="94"/>
      <c r="E22" s="94"/>
      <c r="F22" s="94"/>
      <c r="G22" s="94"/>
      <c r="H22" s="115"/>
    </row>
    <row r="23" spans="1:8" ht="12.75">
      <c r="A23" s="123" t="s">
        <v>107</v>
      </c>
      <c r="B23" s="94">
        <v>3393</v>
      </c>
      <c r="C23" s="94">
        <v>10024</v>
      </c>
      <c r="D23" s="94">
        <v>125</v>
      </c>
      <c r="E23" s="94">
        <v>5135</v>
      </c>
      <c r="F23" s="94">
        <v>23</v>
      </c>
      <c r="G23" s="94">
        <f>SUM(B23:F23)</f>
        <v>18700</v>
      </c>
      <c r="H23" s="115"/>
    </row>
    <row r="24" spans="1:8" ht="12.75">
      <c r="A24" s="123"/>
      <c r="B24" s="94"/>
      <c r="C24" s="94"/>
      <c r="D24" s="94"/>
      <c r="E24" s="94"/>
      <c r="F24" s="94"/>
      <c r="G24" s="94"/>
      <c r="H24" s="115"/>
    </row>
    <row r="25" spans="1:8" ht="12.75">
      <c r="A25" s="123" t="s">
        <v>108</v>
      </c>
      <c r="B25" s="94">
        <v>231</v>
      </c>
      <c r="C25" s="94">
        <v>2263</v>
      </c>
      <c r="D25" s="94">
        <v>36</v>
      </c>
      <c r="E25" s="94">
        <v>53</v>
      </c>
      <c r="F25" s="131" t="s">
        <v>45</v>
      </c>
      <c r="G25" s="94">
        <f>SUM(B25:F25)</f>
        <v>2583</v>
      </c>
      <c r="H25" s="115"/>
    </row>
    <row r="26" spans="1:8" ht="12.75">
      <c r="A26" s="122"/>
      <c r="B26" s="92"/>
      <c r="C26" s="92"/>
      <c r="D26" s="92"/>
      <c r="E26" s="92"/>
      <c r="F26" s="92"/>
      <c r="G26" s="92"/>
      <c r="H26" s="115"/>
    </row>
    <row r="27" spans="1:8" ht="12.75">
      <c r="A27" s="122" t="s">
        <v>109</v>
      </c>
      <c r="B27" s="92">
        <v>689</v>
      </c>
      <c r="C27" s="92">
        <v>49250</v>
      </c>
      <c r="D27" s="130" t="s">
        <v>45</v>
      </c>
      <c r="E27" s="92">
        <v>325</v>
      </c>
      <c r="F27" s="130" t="s">
        <v>45</v>
      </c>
      <c r="G27" s="92">
        <f>SUM(B27:F27)</f>
        <v>50264</v>
      </c>
      <c r="H27" s="115"/>
    </row>
    <row r="28" spans="1:8" ht="12.75">
      <c r="A28" s="122" t="s">
        <v>110</v>
      </c>
      <c r="B28" s="92">
        <v>1438</v>
      </c>
      <c r="C28" s="92">
        <v>2762</v>
      </c>
      <c r="D28" s="92">
        <v>27</v>
      </c>
      <c r="E28" s="130" t="s">
        <v>45</v>
      </c>
      <c r="F28" s="130" t="s">
        <v>45</v>
      </c>
      <c r="G28" s="92">
        <f>SUM(B28:F28)</f>
        <v>4227</v>
      </c>
      <c r="H28" s="115"/>
    </row>
    <row r="29" spans="1:8" ht="12.75">
      <c r="A29" s="122" t="s">
        <v>111</v>
      </c>
      <c r="B29" s="130" t="s">
        <v>45</v>
      </c>
      <c r="C29" s="92">
        <v>40907</v>
      </c>
      <c r="D29" s="130" t="s">
        <v>45</v>
      </c>
      <c r="E29" s="130" t="s">
        <v>45</v>
      </c>
      <c r="F29" s="92">
        <v>16332</v>
      </c>
      <c r="G29" s="92">
        <f>SUM(B29:F29)</f>
        <v>57239</v>
      </c>
      <c r="H29" s="115"/>
    </row>
    <row r="30" spans="1:8" ht="12.75">
      <c r="A30" s="123" t="s">
        <v>112</v>
      </c>
      <c r="B30" s="94">
        <v>2127</v>
      </c>
      <c r="C30" s="94">
        <v>92919</v>
      </c>
      <c r="D30" s="94">
        <v>27</v>
      </c>
      <c r="E30" s="94">
        <v>325</v>
      </c>
      <c r="F30" s="94">
        <v>16332</v>
      </c>
      <c r="G30" s="94">
        <f>SUM(G27:G29)</f>
        <v>111730</v>
      </c>
      <c r="H30" s="115"/>
    </row>
    <row r="31" spans="1:8" ht="12.75">
      <c r="A31" s="122"/>
      <c r="B31" s="92"/>
      <c r="C31" s="92"/>
      <c r="D31" s="92"/>
      <c r="E31" s="92"/>
      <c r="F31" s="92"/>
      <c r="G31" s="92"/>
      <c r="H31" s="115"/>
    </row>
    <row r="32" spans="1:8" ht="12.75">
      <c r="A32" s="122" t="s">
        <v>113</v>
      </c>
      <c r="B32" s="92">
        <v>14391</v>
      </c>
      <c r="C32" s="92">
        <v>7139</v>
      </c>
      <c r="D32" s="92">
        <v>193</v>
      </c>
      <c r="E32" s="92">
        <v>1569</v>
      </c>
      <c r="F32" s="92">
        <v>16</v>
      </c>
      <c r="G32" s="92">
        <f>SUM(B32:F32)</f>
        <v>23308</v>
      </c>
      <c r="H32" s="115"/>
    </row>
    <row r="33" spans="1:8" ht="12.75">
      <c r="A33" s="122" t="s">
        <v>114</v>
      </c>
      <c r="B33" s="92">
        <v>21730</v>
      </c>
      <c r="C33" s="92">
        <v>7186</v>
      </c>
      <c r="D33" s="92">
        <v>35</v>
      </c>
      <c r="E33" s="92">
        <v>1772</v>
      </c>
      <c r="F33" s="92">
        <v>103</v>
      </c>
      <c r="G33" s="92">
        <f>SUM(B33:F33)</f>
        <v>30826</v>
      </c>
      <c r="H33" s="115"/>
    </row>
    <row r="34" spans="1:8" ht="12.75">
      <c r="A34" s="122" t="s">
        <v>115</v>
      </c>
      <c r="B34" s="92">
        <v>9637</v>
      </c>
      <c r="C34" s="92">
        <v>39903</v>
      </c>
      <c r="D34" s="92">
        <v>1</v>
      </c>
      <c r="E34" s="92">
        <v>2188</v>
      </c>
      <c r="F34" s="92">
        <v>234</v>
      </c>
      <c r="G34" s="92">
        <f>SUM(B34:F34)</f>
        <v>51963</v>
      </c>
      <c r="H34" s="115"/>
    </row>
    <row r="35" spans="1:8" ht="12.75">
      <c r="A35" s="122" t="s">
        <v>116</v>
      </c>
      <c r="B35" s="92">
        <v>519</v>
      </c>
      <c r="C35" s="92">
        <v>498</v>
      </c>
      <c r="D35" s="130" t="s">
        <v>45</v>
      </c>
      <c r="E35" s="92">
        <v>16</v>
      </c>
      <c r="F35" s="130" t="s">
        <v>45</v>
      </c>
      <c r="G35" s="92">
        <f>SUM(B35:F35)</f>
        <v>1033</v>
      </c>
      <c r="H35" s="115"/>
    </row>
    <row r="36" spans="1:8" ht="12.75">
      <c r="A36" s="123" t="s">
        <v>117</v>
      </c>
      <c r="B36" s="94">
        <v>46277</v>
      </c>
      <c r="C36" s="94">
        <v>54726</v>
      </c>
      <c r="D36" s="94">
        <v>229</v>
      </c>
      <c r="E36" s="94">
        <v>5545</v>
      </c>
      <c r="F36" s="94">
        <v>353</v>
      </c>
      <c r="G36" s="94">
        <f>SUM(G32:G35)</f>
        <v>107130</v>
      </c>
      <c r="H36" s="115"/>
    </row>
    <row r="37" spans="1:8" ht="12.75">
      <c r="A37" s="123"/>
      <c r="B37" s="94"/>
      <c r="C37" s="94"/>
      <c r="D37" s="94"/>
      <c r="E37" s="94"/>
      <c r="F37" s="94"/>
      <c r="G37" s="94"/>
      <c r="H37" s="115"/>
    </row>
    <row r="38" spans="1:8" ht="12.75">
      <c r="A38" s="123" t="s">
        <v>118</v>
      </c>
      <c r="B38" s="94">
        <v>25447</v>
      </c>
      <c r="C38" s="94">
        <v>3156</v>
      </c>
      <c r="D38" s="94">
        <v>9</v>
      </c>
      <c r="E38" s="131" t="s">
        <v>45</v>
      </c>
      <c r="F38" s="131" t="s">
        <v>45</v>
      </c>
      <c r="G38" s="94">
        <f>SUM(B38:F38)</f>
        <v>28612</v>
      </c>
      <c r="H38" s="115"/>
    </row>
    <row r="39" spans="1:8" ht="12.75">
      <c r="A39" s="122"/>
      <c r="B39" s="92"/>
      <c r="C39" s="92"/>
      <c r="D39" s="92"/>
      <c r="E39" s="92"/>
      <c r="F39" s="92"/>
      <c r="G39" s="92"/>
      <c r="H39" s="115"/>
    </row>
    <row r="40" spans="1:8" ht="12.75">
      <c r="A40" s="122" t="s">
        <v>119</v>
      </c>
      <c r="B40" s="92">
        <v>2795</v>
      </c>
      <c r="C40" s="92">
        <v>971</v>
      </c>
      <c r="D40" s="92">
        <v>10</v>
      </c>
      <c r="E40" s="92">
        <v>67</v>
      </c>
      <c r="F40" s="92">
        <v>4</v>
      </c>
      <c r="G40" s="92">
        <f aca="true" t="shared" si="0" ref="G40:G48">SUM(B40:F40)</f>
        <v>3847</v>
      </c>
      <c r="H40" s="115"/>
    </row>
    <row r="41" spans="1:8" ht="12.75">
      <c r="A41" s="122" t="s">
        <v>120</v>
      </c>
      <c r="B41" s="92">
        <v>872</v>
      </c>
      <c r="C41" s="92">
        <v>8340</v>
      </c>
      <c r="D41" s="130" t="s">
        <v>45</v>
      </c>
      <c r="E41" s="92">
        <v>471</v>
      </c>
      <c r="F41" s="92">
        <v>192</v>
      </c>
      <c r="G41" s="92">
        <f t="shared" si="0"/>
        <v>9875</v>
      </c>
      <c r="H41" s="115"/>
    </row>
    <row r="42" spans="1:8" ht="12.75">
      <c r="A42" s="122" t="s">
        <v>121</v>
      </c>
      <c r="B42" s="92">
        <v>3078</v>
      </c>
      <c r="C42" s="92">
        <v>9833</v>
      </c>
      <c r="D42" s="92">
        <v>524</v>
      </c>
      <c r="E42" s="92">
        <v>3522</v>
      </c>
      <c r="F42" s="92">
        <v>182</v>
      </c>
      <c r="G42" s="92">
        <f t="shared" si="0"/>
        <v>17139</v>
      </c>
      <c r="H42" s="115"/>
    </row>
    <row r="43" spans="1:8" ht="12.75">
      <c r="A43" s="122" t="s">
        <v>122</v>
      </c>
      <c r="B43" s="92">
        <v>4628</v>
      </c>
      <c r="C43" s="92">
        <v>24466</v>
      </c>
      <c r="D43" s="92">
        <v>2</v>
      </c>
      <c r="E43" s="92">
        <v>244</v>
      </c>
      <c r="F43" s="92">
        <v>4</v>
      </c>
      <c r="G43" s="92">
        <f t="shared" si="0"/>
        <v>29344</v>
      </c>
      <c r="H43" s="115"/>
    </row>
    <row r="44" spans="1:8" ht="12.75">
      <c r="A44" s="122" t="s">
        <v>123</v>
      </c>
      <c r="B44" s="92">
        <v>6092</v>
      </c>
      <c r="C44" s="92">
        <v>1864</v>
      </c>
      <c r="D44" s="92">
        <v>31</v>
      </c>
      <c r="E44" s="92">
        <v>271</v>
      </c>
      <c r="F44" s="92">
        <v>8</v>
      </c>
      <c r="G44" s="92">
        <f t="shared" si="0"/>
        <v>8266</v>
      </c>
      <c r="H44" s="115"/>
    </row>
    <row r="45" spans="1:8" ht="12.75">
      <c r="A45" s="122" t="s">
        <v>124</v>
      </c>
      <c r="B45" s="92">
        <v>1473</v>
      </c>
      <c r="C45" s="92">
        <v>4866</v>
      </c>
      <c r="D45" s="130" t="s">
        <v>45</v>
      </c>
      <c r="E45" s="92">
        <v>10</v>
      </c>
      <c r="F45" s="92">
        <v>1</v>
      </c>
      <c r="G45" s="92">
        <f t="shared" si="0"/>
        <v>6350</v>
      </c>
      <c r="H45" s="115"/>
    </row>
    <row r="46" spans="1:8" ht="12.75">
      <c r="A46" s="122" t="s">
        <v>125</v>
      </c>
      <c r="B46" s="92">
        <v>44</v>
      </c>
      <c r="C46" s="92">
        <v>1115</v>
      </c>
      <c r="D46" s="92">
        <v>1</v>
      </c>
      <c r="E46" s="92">
        <v>48</v>
      </c>
      <c r="F46" s="130" t="s">
        <v>45</v>
      </c>
      <c r="G46" s="92">
        <f t="shared" si="0"/>
        <v>1208</v>
      </c>
      <c r="H46" s="115"/>
    </row>
    <row r="47" spans="1:8" ht="12.75">
      <c r="A47" s="122" t="s">
        <v>126</v>
      </c>
      <c r="B47" s="92">
        <v>335</v>
      </c>
      <c r="C47" s="92">
        <v>10393</v>
      </c>
      <c r="D47" s="92">
        <v>12</v>
      </c>
      <c r="E47" s="92">
        <v>81</v>
      </c>
      <c r="F47" s="92">
        <v>3</v>
      </c>
      <c r="G47" s="92">
        <f t="shared" si="0"/>
        <v>10824</v>
      </c>
      <c r="H47" s="115"/>
    </row>
    <row r="48" spans="1:8" ht="12.75">
      <c r="A48" s="122" t="s">
        <v>127</v>
      </c>
      <c r="B48" s="92">
        <v>3380</v>
      </c>
      <c r="C48" s="92">
        <v>8251</v>
      </c>
      <c r="D48" s="92">
        <v>29</v>
      </c>
      <c r="E48" s="92">
        <v>58</v>
      </c>
      <c r="F48" s="92">
        <v>28</v>
      </c>
      <c r="G48" s="92">
        <f t="shared" si="0"/>
        <v>11746</v>
      </c>
      <c r="H48" s="115"/>
    </row>
    <row r="49" spans="1:8" ht="12.75">
      <c r="A49" s="123" t="s">
        <v>192</v>
      </c>
      <c r="B49" s="94">
        <v>22697</v>
      </c>
      <c r="C49" s="94">
        <v>70099</v>
      </c>
      <c r="D49" s="94">
        <v>609</v>
      </c>
      <c r="E49" s="94">
        <v>4772</v>
      </c>
      <c r="F49" s="94">
        <v>422</v>
      </c>
      <c r="G49" s="94">
        <f>SUM(G40:G48)</f>
        <v>98599</v>
      </c>
      <c r="H49" s="115"/>
    </row>
    <row r="50" spans="1:8" ht="12.75">
      <c r="A50" s="123"/>
      <c r="B50" s="94"/>
      <c r="C50" s="94"/>
      <c r="D50" s="94"/>
      <c r="E50" s="94"/>
      <c r="F50" s="94"/>
      <c r="G50" s="94"/>
      <c r="H50" s="115"/>
    </row>
    <row r="51" spans="1:8" ht="12.75">
      <c r="A51" s="123" t="s">
        <v>128</v>
      </c>
      <c r="B51" s="94">
        <v>332</v>
      </c>
      <c r="C51" s="94">
        <v>2126</v>
      </c>
      <c r="D51" s="131" t="s">
        <v>45</v>
      </c>
      <c r="E51" s="94">
        <v>71</v>
      </c>
      <c r="F51" s="94">
        <v>6</v>
      </c>
      <c r="G51" s="94">
        <f>SUM(B51:F51)</f>
        <v>2535</v>
      </c>
      <c r="H51" s="115"/>
    </row>
    <row r="52" spans="1:8" ht="12.75">
      <c r="A52" s="122"/>
      <c r="B52" s="92"/>
      <c r="C52" s="92"/>
      <c r="D52" s="92"/>
      <c r="E52" s="92"/>
      <c r="F52" s="92"/>
      <c r="G52" s="92"/>
      <c r="H52" s="115"/>
    </row>
    <row r="53" spans="1:8" ht="12.75">
      <c r="A53" s="122" t="s">
        <v>129</v>
      </c>
      <c r="B53" s="92">
        <v>1651</v>
      </c>
      <c r="C53" s="92">
        <v>12220</v>
      </c>
      <c r="D53" s="92">
        <v>89</v>
      </c>
      <c r="E53" s="92">
        <v>3</v>
      </c>
      <c r="F53" s="92">
        <v>39</v>
      </c>
      <c r="G53" s="92">
        <f>SUM(B53:F53)</f>
        <v>14002</v>
      </c>
      <c r="H53" s="115"/>
    </row>
    <row r="54" spans="1:8" ht="12.75">
      <c r="A54" s="122" t="s">
        <v>130</v>
      </c>
      <c r="B54" s="92">
        <v>2780</v>
      </c>
      <c r="C54" s="92">
        <v>6568</v>
      </c>
      <c r="D54" s="130" t="s">
        <v>45</v>
      </c>
      <c r="E54" s="130" t="s">
        <v>45</v>
      </c>
      <c r="F54" s="130" t="s">
        <v>45</v>
      </c>
      <c r="G54" s="92">
        <f>SUM(B54:F54)</f>
        <v>9348</v>
      </c>
      <c r="H54" s="115"/>
    </row>
    <row r="55" spans="1:8" ht="12.75">
      <c r="A55" s="122" t="s">
        <v>131</v>
      </c>
      <c r="B55" s="92">
        <v>2476</v>
      </c>
      <c r="C55" s="92">
        <v>2142</v>
      </c>
      <c r="D55" s="92">
        <v>13</v>
      </c>
      <c r="E55" s="92">
        <v>17</v>
      </c>
      <c r="F55" s="92">
        <v>6</v>
      </c>
      <c r="G55" s="92">
        <f>SUM(B55:F55)</f>
        <v>4654</v>
      </c>
      <c r="H55" s="115"/>
    </row>
    <row r="56" spans="1:8" ht="12.75">
      <c r="A56" s="122" t="s">
        <v>132</v>
      </c>
      <c r="B56" s="92">
        <v>14</v>
      </c>
      <c r="C56" s="92">
        <v>1926</v>
      </c>
      <c r="D56" s="130" t="s">
        <v>45</v>
      </c>
      <c r="E56" s="92">
        <v>100</v>
      </c>
      <c r="F56" s="130" t="s">
        <v>45</v>
      </c>
      <c r="G56" s="92">
        <f>SUM(B56:F56)</f>
        <v>2040</v>
      </c>
      <c r="H56" s="115"/>
    </row>
    <row r="57" spans="1:8" ht="12.75">
      <c r="A57" s="122" t="s">
        <v>133</v>
      </c>
      <c r="B57" s="92">
        <v>62088</v>
      </c>
      <c r="C57" s="92">
        <v>13521</v>
      </c>
      <c r="D57" s="92">
        <v>20</v>
      </c>
      <c r="E57" s="92">
        <v>144</v>
      </c>
      <c r="F57" s="92">
        <v>2442</v>
      </c>
      <c r="G57" s="92">
        <f>SUM(B57:F57)</f>
        <v>78215</v>
      </c>
      <c r="H57" s="115"/>
    </row>
    <row r="58" spans="1:8" ht="12.75">
      <c r="A58" s="123" t="s">
        <v>134</v>
      </c>
      <c r="B58" s="94">
        <v>69009</v>
      </c>
      <c r="C58" s="94">
        <v>36377</v>
      </c>
      <c r="D58" s="94">
        <v>122</v>
      </c>
      <c r="E58" s="94">
        <v>264</v>
      </c>
      <c r="F58" s="94">
        <v>2487</v>
      </c>
      <c r="G58" s="94">
        <f>SUM(G53:G57)</f>
        <v>108259</v>
      </c>
      <c r="H58" s="115"/>
    </row>
    <row r="59" spans="1:8" ht="12.75">
      <c r="A59" s="122"/>
      <c r="B59" s="92"/>
      <c r="C59" s="92"/>
      <c r="D59" s="92"/>
      <c r="E59" s="92"/>
      <c r="F59" s="92"/>
      <c r="G59" s="92"/>
      <c r="H59" s="115"/>
    </row>
    <row r="60" spans="1:8" ht="12.75">
      <c r="A60" s="122" t="s">
        <v>135</v>
      </c>
      <c r="B60" s="92">
        <v>180</v>
      </c>
      <c r="C60" s="92">
        <v>1059</v>
      </c>
      <c r="D60" s="92">
        <v>4</v>
      </c>
      <c r="E60" s="130" t="s">
        <v>45</v>
      </c>
      <c r="F60" s="92">
        <v>186</v>
      </c>
      <c r="G60" s="92">
        <f>SUM(B60:F60)</f>
        <v>1429</v>
      </c>
      <c r="H60" s="115"/>
    </row>
    <row r="61" spans="1:8" ht="12.75">
      <c r="A61" s="122" t="s">
        <v>136</v>
      </c>
      <c r="B61" s="92">
        <v>411</v>
      </c>
      <c r="C61" s="92">
        <v>1405</v>
      </c>
      <c r="D61" s="92">
        <v>70</v>
      </c>
      <c r="E61" s="92">
        <v>37</v>
      </c>
      <c r="F61" s="92">
        <v>431</v>
      </c>
      <c r="G61" s="92">
        <f>SUM(B61:F61)</f>
        <v>2354</v>
      </c>
      <c r="H61" s="115"/>
    </row>
    <row r="62" spans="1:8" ht="12.75">
      <c r="A62" s="122" t="s">
        <v>137</v>
      </c>
      <c r="B62" s="92">
        <v>349</v>
      </c>
      <c r="C62" s="92">
        <v>968</v>
      </c>
      <c r="D62" s="92">
        <v>55</v>
      </c>
      <c r="E62" s="130" t="s">
        <v>45</v>
      </c>
      <c r="F62" s="92">
        <v>519</v>
      </c>
      <c r="G62" s="92">
        <f>SUM(B62:F62)</f>
        <v>1891</v>
      </c>
      <c r="H62" s="115"/>
    </row>
    <row r="63" spans="1:8" ht="12.75">
      <c r="A63" s="123" t="s">
        <v>138</v>
      </c>
      <c r="B63" s="94">
        <v>940</v>
      </c>
      <c r="C63" s="94">
        <v>3432</v>
      </c>
      <c r="D63" s="94">
        <v>129</v>
      </c>
      <c r="E63" s="94">
        <v>37</v>
      </c>
      <c r="F63" s="94">
        <v>1136</v>
      </c>
      <c r="G63" s="94">
        <f>SUM(G60:G62)</f>
        <v>5674</v>
      </c>
      <c r="H63" s="115"/>
    </row>
    <row r="64" spans="1:8" ht="12.75">
      <c r="A64" s="122"/>
      <c r="B64" s="94"/>
      <c r="C64" s="94"/>
      <c r="D64" s="94"/>
      <c r="E64" s="94"/>
      <c r="F64" s="94"/>
      <c r="G64" s="94"/>
      <c r="H64" s="115"/>
    </row>
    <row r="65" spans="1:8" ht="12.75">
      <c r="A65" s="123" t="s">
        <v>139</v>
      </c>
      <c r="B65" s="94">
        <v>351</v>
      </c>
      <c r="C65" s="94">
        <v>780</v>
      </c>
      <c r="D65" s="131" t="s">
        <v>45</v>
      </c>
      <c r="E65" s="131" t="s">
        <v>45</v>
      </c>
      <c r="F65" s="94">
        <v>58</v>
      </c>
      <c r="G65" s="94">
        <f>SUM(B65:F65)</f>
        <v>1189</v>
      </c>
      <c r="H65" s="115"/>
    </row>
    <row r="66" spans="1:8" ht="12.75">
      <c r="A66" s="122"/>
      <c r="B66" s="92"/>
      <c r="C66" s="92"/>
      <c r="D66" s="92"/>
      <c r="E66" s="92"/>
      <c r="F66" s="92"/>
      <c r="G66" s="92"/>
      <c r="H66" s="115"/>
    </row>
    <row r="67" spans="1:8" ht="12.75">
      <c r="A67" s="122" t="s">
        <v>140</v>
      </c>
      <c r="B67" s="92">
        <v>32890</v>
      </c>
      <c r="C67" s="92">
        <v>8550</v>
      </c>
      <c r="D67" s="92">
        <v>30</v>
      </c>
      <c r="E67" s="130" t="s">
        <v>45</v>
      </c>
      <c r="F67" s="130" t="s">
        <v>45</v>
      </c>
      <c r="G67" s="92">
        <f>SUM(B67:F67)</f>
        <v>41470</v>
      </c>
      <c r="H67" s="115"/>
    </row>
    <row r="68" spans="1:8" ht="12.75">
      <c r="A68" s="122" t="s">
        <v>141</v>
      </c>
      <c r="B68" s="92">
        <v>24605</v>
      </c>
      <c r="C68" s="92">
        <v>4120</v>
      </c>
      <c r="D68" s="92">
        <v>20</v>
      </c>
      <c r="E68" s="92">
        <v>15000</v>
      </c>
      <c r="F68" s="92">
        <v>50</v>
      </c>
      <c r="G68" s="92">
        <f>SUM(B68:F68)</f>
        <v>43795</v>
      </c>
      <c r="H68" s="115"/>
    </row>
    <row r="69" spans="1:8" ht="12.75">
      <c r="A69" s="123" t="s">
        <v>142</v>
      </c>
      <c r="B69" s="94">
        <v>57495</v>
      </c>
      <c r="C69" s="94">
        <v>12670</v>
      </c>
      <c r="D69" s="94">
        <v>50</v>
      </c>
      <c r="E69" s="94">
        <v>15000</v>
      </c>
      <c r="F69" s="94">
        <v>50</v>
      </c>
      <c r="G69" s="94">
        <f>SUM(G67:G68)</f>
        <v>85265</v>
      </c>
      <c r="H69" s="115"/>
    </row>
    <row r="70" spans="1:8" ht="12.75">
      <c r="A70" s="122"/>
      <c r="B70" s="92"/>
      <c r="C70" s="92"/>
      <c r="D70" s="92"/>
      <c r="E70" s="92"/>
      <c r="F70" s="92"/>
      <c r="G70" s="92"/>
      <c r="H70" s="115"/>
    </row>
    <row r="71" spans="1:8" ht="12.75">
      <c r="A71" s="122" t="s">
        <v>143</v>
      </c>
      <c r="B71" s="92">
        <v>115</v>
      </c>
      <c r="C71" s="92">
        <v>145</v>
      </c>
      <c r="D71" s="130" t="s">
        <v>45</v>
      </c>
      <c r="E71" s="130" t="s">
        <v>45</v>
      </c>
      <c r="F71" s="130" t="s">
        <v>45</v>
      </c>
      <c r="G71" s="92">
        <f aca="true" t="shared" si="1" ref="G71:G78">SUM(B71:F71)</f>
        <v>260</v>
      </c>
      <c r="H71" s="115"/>
    </row>
    <row r="72" spans="1:8" ht="12.75">
      <c r="A72" s="122" t="s">
        <v>144</v>
      </c>
      <c r="B72" s="92">
        <v>21434</v>
      </c>
      <c r="C72" s="92">
        <v>736</v>
      </c>
      <c r="D72" s="92">
        <v>32</v>
      </c>
      <c r="E72" s="92">
        <v>22</v>
      </c>
      <c r="F72" s="92">
        <v>48</v>
      </c>
      <c r="G72" s="92">
        <f t="shared" si="1"/>
        <v>22272</v>
      </c>
      <c r="H72" s="115"/>
    </row>
    <row r="73" spans="1:8" ht="12.75">
      <c r="A73" s="122" t="s">
        <v>145</v>
      </c>
      <c r="B73" s="92">
        <v>7551</v>
      </c>
      <c r="C73" s="92">
        <v>2405</v>
      </c>
      <c r="D73" s="92">
        <v>182</v>
      </c>
      <c r="E73" s="130" t="s">
        <v>45</v>
      </c>
      <c r="F73" s="92">
        <v>594</v>
      </c>
      <c r="G73" s="92">
        <f t="shared" si="1"/>
        <v>10732</v>
      </c>
      <c r="H73" s="115"/>
    </row>
    <row r="74" spans="1:8" ht="12.75">
      <c r="A74" s="122" t="s">
        <v>146</v>
      </c>
      <c r="B74" s="92">
        <v>4192</v>
      </c>
      <c r="C74" s="92">
        <v>4484</v>
      </c>
      <c r="D74" s="92">
        <v>20</v>
      </c>
      <c r="E74" s="130" t="s">
        <v>45</v>
      </c>
      <c r="F74" s="130" t="s">
        <v>45</v>
      </c>
      <c r="G74" s="92">
        <f t="shared" si="1"/>
        <v>8696</v>
      </c>
      <c r="H74" s="115"/>
    </row>
    <row r="75" spans="1:8" ht="12.75">
      <c r="A75" s="122" t="s">
        <v>147</v>
      </c>
      <c r="B75" s="92">
        <v>3066</v>
      </c>
      <c r="C75" s="92">
        <v>1788</v>
      </c>
      <c r="D75" s="92">
        <v>5</v>
      </c>
      <c r="E75" s="130" t="s">
        <v>45</v>
      </c>
      <c r="F75" s="92">
        <v>90</v>
      </c>
      <c r="G75" s="92">
        <f t="shared" si="1"/>
        <v>4949</v>
      </c>
      <c r="H75" s="115"/>
    </row>
    <row r="76" spans="1:8" ht="12.75">
      <c r="A76" s="122" t="s">
        <v>148</v>
      </c>
      <c r="B76" s="92">
        <v>650</v>
      </c>
      <c r="C76" s="92">
        <v>713</v>
      </c>
      <c r="D76" s="92">
        <v>14</v>
      </c>
      <c r="E76" s="92">
        <v>13</v>
      </c>
      <c r="F76" s="92">
        <v>223</v>
      </c>
      <c r="G76" s="92">
        <f t="shared" si="1"/>
        <v>1613</v>
      </c>
      <c r="H76" s="115"/>
    </row>
    <row r="77" spans="1:8" ht="12.75">
      <c r="A77" s="122" t="s">
        <v>149</v>
      </c>
      <c r="B77" s="92">
        <v>15066</v>
      </c>
      <c r="C77" s="92">
        <v>4435</v>
      </c>
      <c r="D77" s="130" t="s">
        <v>45</v>
      </c>
      <c r="E77" s="130" t="s">
        <v>45</v>
      </c>
      <c r="F77" s="130" t="s">
        <v>45</v>
      </c>
      <c r="G77" s="92">
        <f t="shared" si="1"/>
        <v>19501</v>
      </c>
      <c r="H77" s="115"/>
    </row>
    <row r="78" spans="1:8" ht="12.75">
      <c r="A78" s="122" t="s">
        <v>150</v>
      </c>
      <c r="B78" s="92">
        <v>20008</v>
      </c>
      <c r="C78" s="92">
        <v>2475</v>
      </c>
      <c r="D78" s="92">
        <v>9</v>
      </c>
      <c r="E78" s="130" t="s">
        <v>45</v>
      </c>
      <c r="F78" s="92">
        <v>13631</v>
      </c>
      <c r="G78" s="92">
        <f t="shared" si="1"/>
        <v>36123</v>
      </c>
      <c r="H78" s="115"/>
    </row>
    <row r="79" spans="1:8" ht="12.75">
      <c r="A79" s="123" t="s">
        <v>193</v>
      </c>
      <c r="B79" s="94">
        <v>72082</v>
      </c>
      <c r="C79" s="94">
        <v>17181</v>
      </c>
      <c r="D79" s="94">
        <v>262</v>
      </c>
      <c r="E79" s="94">
        <v>35</v>
      </c>
      <c r="F79" s="94">
        <v>14586</v>
      </c>
      <c r="G79" s="94">
        <f>SUM(G71:G78)</f>
        <v>104146</v>
      </c>
      <c r="H79" s="115"/>
    </row>
    <row r="80" spans="1:8" ht="12.75">
      <c r="A80" s="122"/>
      <c r="B80" s="92"/>
      <c r="C80" s="92"/>
      <c r="D80" s="92"/>
      <c r="E80" s="92"/>
      <c r="F80" s="92"/>
      <c r="G80" s="92"/>
      <c r="H80" s="115"/>
    </row>
    <row r="81" spans="1:8" ht="12.75">
      <c r="A81" s="122" t="s">
        <v>151</v>
      </c>
      <c r="B81" s="92">
        <v>330</v>
      </c>
      <c r="C81" s="92">
        <v>99</v>
      </c>
      <c r="D81" s="130" t="s">
        <v>45</v>
      </c>
      <c r="E81" s="130" t="s">
        <v>45</v>
      </c>
      <c r="F81" s="92">
        <v>27</v>
      </c>
      <c r="G81" s="92">
        <f>SUM(B81:F81)</f>
        <v>456</v>
      </c>
      <c r="H81" s="115"/>
    </row>
    <row r="82" spans="1:8" ht="12.75">
      <c r="A82" s="122" t="s">
        <v>152</v>
      </c>
      <c r="B82" s="92">
        <v>1283</v>
      </c>
      <c r="C82" s="92">
        <v>298</v>
      </c>
      <c r="D82" s="92">
        <v>3</v>
      </c>
      <c r="E82" s="130" t="s">
        <v>45</v>
      </c>
      <c r="F82" s="92">
        <v>1245</v>
      </c>
      <c r="G82" s="92">
        <f>SUM(B82:F82)</f>
        <v>2829</v>
      </c>
      <c r="H82" s="115"/>
    </row>
    <row r="83" spans="1:8" ht="12.75">
      <c r="A83" s="123" t="s">
        <v>153</v>
      </c>
      <c r="B83" s="94">
        <v>1613</v>
      </c>
      <c r="C83" s="94">
        <v>397</v>
      </c>
      <c r="D83" s="94">
        <v>3</v>
      </c>
      <c r="E83" s="131" t="s">
        <v>45</v>
      </c>
      <c r="F83" s="94">
        <v>1272</v>
      </c>
      <c r="G83" s="94">
        <f>SUM(G81:G82)</f>
        <v>3285</v>
      </c>
      <c r="H83" s="115"/>
    </row>
    <row r="84" spans="1:8" ht="12.75">
      <c r="A84" s="123"/>
      <c r="B84" s="94"/>
      <c r="C84" s="94"/>
      <c r="D84" s="94"/>
      <c r="E84" s="94"/>
      <c r="F84" s="94"/>
      <c r="G84" s="94"/>
      <c r="H84" s="115"/>
    </row>
    <row r="85" spans="1:8" ht="13.5" thickBot="1">
      <c r="A85" s="124" t="s">
        <v>154</v>
      </c>
      <c r="B85" s="100">
        <f aca="true" t="shared" si="2" ref="B85:G85">SUM(B12:B16,B21:B25,B30,B36:B38,B49:B51,B58,B63:B65,B69,B79,B83)</f>
        <v>381059</v>
      </c>
      <c r="C85" s="100">
        <f t="shared" si="2"/>
        <v>307876</v>
      </c>
      <c r="D85" s="100">
        <f t="shared" si="2"/>
        <v>5803</v>
      </c>
      <c r="E85" s="100">
        <f t="shared" si="2"/>
        <v>245782</v>
      </c>
      <c r="F85" s="100">
        <f t="shared" si="2"/>
        <v>43163</v>
      </c>
      <c r="G85" s="100">
        <f t="shared" si="2"/>
        <v>983683</v>
      </c>
      <c r="H85" s="115"/>
    </row>
    <row r="86" ht="12.75">
      <c r="G86" s="125"/>
    </row>
    <row r="87" spans="2:7" ht="12.75">
      <c r="B87" s="93"/>
      <c r="C87" s="93"/>
      <c r="D87" s="93"/>
      <c r="E87" s="93"/>
      <c r="F87" s="93"/>
      <c r="G87" s="93"/>
    </row>
  </sheetData>
  <mergeCells count="3">
    <mergeCell ref="A1:G1"/>
    <mergeCell ref="A3:G3"/>
    <mergeCell ref="B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384">
    <pageSetUpPr fitToPage="1"/>
  </sheetPr>
  <dimension ref="A1:I59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84" customWidth="1"/>
    <col min="2" max="7" width="14.7109375" style="84" customWidth="1"/>
    <col min="8" max="16384" width="11.421875" style="84" customWidth="1"/>
  </cols>
  <sheetData>
    <row r="1" spans="1:7" s="81" customFormat="1" ht="18">
      <c r="A1" s="204" t="s">
        <v>0</v>
      </c>
      <c r="B1" s="204"/>
      <c r="C1" s="204"/>
      <c r="D1" s="204"/>
      <c r="E1" s="204"/>
      <c r="F1" s="204"/>
      <c r="G1" s="204"/>
    </row>
    <row r="3" spans="1:7" s="82" customFormat="1" ht="15">
      <c r="A3" s="206" t="s">
        <v>183</v>
      </c>
      <c r="B3" s="206"/>
      <c r="C3" s="206"/>
      <c r="D3" s="206"/>
      <c r="E3" s="206"/>
      <c r="F3" s="206"/>
      <c r="G3" s="206"/>
    </row>
    <row r="4" spans="1:7" s="82" customFormat="1" ht="15">
      <c r="A4" s="126"/>
      <c r="B4" s="127"/>
      <c r="C4" s="127"/>
      <c r="D4" s="127"/>
      <c r="E4" s="127"/>
      <c r="F4" s="127"/>
      <c r="G4" s="127"/>
    </row>
    <row r="5" spans="1:7" ht="12.75">
      <c r="A5" s="142" t="s">
        <v>88</v>
      </c>
      <c r="B5" s="195"/>
      <c r="C5" s="142" t="s">
        <v>6</v>
      </c>
      <c r="D5" s="196"/>
      <c r="E5" s="200" t="s">
        <v>15</v>
      </c>
      <c r="F5" s="201"/>
      <c r="G5" s="89" t="s">
        <v>7</v>
      </c>
    </row>
    <row r="6" spans="1:7" ht="12.75">
      <c r="A6" s="85" t="s">
        <v>90</v>
      </c>
      <c r="B6" s="135"/>
      <c r="C6" s="136" t="s">
        <v>160</v>
      </c>
      <c r="D6" s="137" t="s">
        <v>161</v>
      </c>
      <c r="E6" s="202" t="s">
        <v>70</v>
      </c>
      <c r="F6" s="203"/>
      <c r="G6" s="88" t="s">
        <v>16</v>
      </c>
    </row>
    <row r="7" spans="1:7" ht="13.5" thickBot="1">
      <c r="A7" s="118"/>
      <c r="B7" s="119" t="s">
        <v>41</v>
      </c>
      <c r="C7" s="119" t="s">
        <v>42</v>
      </c>
      <c r="D7" s="138" t="s">
        <v>43</v>
      </c>
      <c r="E7" s="119" t="s">
        <v>41</v>
      </c>
      <c r="F7" s="119" t="s">
        <v>42</v>
      </c>
      <c r="G7" s="119" t="s">
        <v>84</v>
      </c>
    </row>
    <row r="8" spans="1:7" ht="12.75">
      <c r="A8" s="83" t="s">
        <v>97</v>
      </c>
      <c r="B8" s="113">
        <v>43</v>
      </c>
      <c r="C8" s="113" t="s">
        <v>45</v>
      </c>
      <c r="D8" s="113">
        <v>43</v>
      </c>
      <c r="E8" s="139">
        <v>30000</v>
      </c>
      <c r="F8" s="139" t="s">
        <v>45</v>
      </c>
      <c r="G8" s="113">
        <v>1290</v>
      </c>
    </row>
    <row r="9" spans="1:7" ht="12.75">
      <c r="A9" s="87" t="s">
        <v>98</v>
      </c>
      <c r="B9" s="130">
        <v>1155</v>
      </c>
      <c r="C9" s="130">
        <v>6</v>
      </c>
      <c r="D9" s="92">
        <v>1161</v>
      </c>
      <c r="E9" s="130">
        <v>30000</v>
      </c>
      <c r="F9" s="130">
        <v>55000</v>
      </c>
      <c r="G9" s="130">
        <v>34980</v>
      </c>
    </row>
    <row r="10" spans="1:7" ht="12.75">
      <c r="A10" s="87" t="s">
        <v>99</v>
      </c>
      <c r="B10" s="92">
        <v>780</v>
      </c>
      <c r="C10" s="92">
        <v>4</v>
      </c>
      <c r="D10" s="92">
        <v>784</v>
      </c>
      <c r="E10" s="130">
        <v>28000</v>
      </c>
      <c r="F10" s="130">
        <v>50000</v>
      </c>
      <c r="G10" s="92">
        <v>22040</v>
      </c>
    </row>
    <row r="11" spans="1:7" ht="12.75">
      <c r="A11" s="87" t="s">
        <v>100</v>
      </c>
      <c r="B11" s="130">
        <v>80</v>
      </c>
      <c r="C11" s="130" t="s">
        <v>45</v>
      </c>
      <c r="D11" s="92">
        <v>80</v>
      </c>
      <c r="E11" s="130">
        <v>30000</v>
      </c>
      <c r="F11" s="130">
        <v>60000</v>
      </c>
      <c r="G11" s="130">
        <v>2400</v>
      </c>
    </row>
    <row r="12" spans="1:7" ht="12.75">
      <c r="A12" s="98" t="s">
        <v>101</v>
      </c>
      <c r="B12" s="94">
        <f>SUM(B8:B11)</f>
        <v>2058</v>
      </c>
      <c r="C12" s="94">
        <v>10</v>
      </c>
      <c r="D12" s="94">
        <f>SUM(D8:D11)</f>
        <v>2068</v>
      </c>
      <c r="E12" s="131">
        <f>((E8*B8)+(E9*B9)+(E10*B10)+(E11*B11))/B12</f>
        <v>29241.98250728863</v>
      </c>
      <c r="F12" s="131">
        <v>53000</v>
      </c>
      <c r="G12" s="94">
        <f>SUM(G8:G11)</f>
        <v>60710</v>
      </c>
    </row>
    <row r="13" spans="1:7" ht="12.75">
      <c r="A13" s="98"/>
      <c r="B13" s="94"/>
      <c r="C13" s="94"/>
      <c r="D13" s="94"/>
      <c r="E13" s="131"/>
      <c r="F13" s="131"/>
      <c r="G13" s="94"/>
    </row>
    <row r="14" spans="1:7" ht="12.75">
      <c r="A14" s="98" t="s">
        <v>102</v>
      </c>
      <c r="B14" s="131">
        <v>460</v>
      </c>
      <c r="C14" s="94" t="s">
        <v>45</v>
      </c>
      <c r="D14" s="94">
        <v>460</v>
      </c>
      <c r="E14" s="131">
        <v>25000</v>
      </c>
      <c r="F14" s="94" t="s">
        <v>45</v>
      </c>
      <c r="G14" s="131">
        <v>11500</v>
      </c>
    </row>
    <row r="15" spans="1:7" ht="12.75">
      <c r="A15" s="98"/>
      <c r="B15" s="94"/>
      <c r="C15" s="94"/>
      <c r="D15" s="94"/>
      <c r="E15" s="131"/>
      <c r="F15" s="131"/>
      <c r="G15" s="94"/>
    </row>
    <row r="16" spans="1:7" ht="12.75">
      <c r="A16" s="87" t="s">
        <v>104</v>
      </c>
      <c r="B16" s="130">
        <v>25</v>
      </c>
      <c r="C16" s="130" t="s">
        <v>45</v>
      </c>
      <c r="D16" s="92">
        <v>25</v>
      </c>
      <c r="E16" s="130">
        <v>25000</v>
      </c>
      <c r="F16" s="130" t="s">
        <v>45</v>
      </c>
      <c r="G16" s="130">
        <v>625</v>
      </c>
    </row>
    <row r="17" spans="1:7" ht="12.75">
      <c r="A17" s="87" t="s">
        <v>105</v>
      </c>
      <c r="B17" s="130">
        <v>95</v>
      </c>
      <c r="C17" s="92" t="s">
        <v>45</v>
      </c>
      <c r="D17" s="92">
        <v>95</v>
      </c>
      <c r="E17" s="130">
        <v>24000</v>
      </c>
      <c r="F17" s="92" t="s">
        <v>45</v>
      </c>
      <c r="G17" s="130">
        <v>2280</v>
      </c>
    </row>
    <row r="18" spans="1:7" ht="12.75">
      <c r="A18" s="87" t="s">
        <v>106</v>
      </c>
      <c r="B18" s="130">
        <v>85</v>
      </c>
      <c r="C18" s="92" t="s">
        <v>45</v>
      </c>
      <c r="D18" s="92">
        <v>85</v>
      </c>
      <c r="E18" s="130">
        <v>25000</v>
      </c>
      <c r="F18" s="92" t="s">
        <v>45</v>
      </c>
      <c r="G18" s="130">
        <v>2125</v>
      </c>
    </row>
    <row r="19" spans="1:7" ht="12.75">
      <c r="A19" s="98" t="s">
        <v>191</v>
      </c>
      <c r="B19" s="94">
        <v>205</v>
      </c>
      <c r="C19" s="94" t="s">
        <v>45</v>
      </c>
      <c r="D19" s="94">
        <v>205</v>
      </c>
      <c r="E19" s="131">
        <v>24537</v>
      </c>
      <c r="F19" s="131" t="s">
        <v>45</v>
      </c>
      <c r="G19" s="94">
        <v>5030</v>
      </c>
    </row>
    <row r="20" spans="1:7" ht="12.75">
      <c r="A20" s="98"/>
      <c r="B20" s="94"/>
      <c r="C20" s="94"/>
      <c r="D20" s="94"/>
      <c r="E20" s="131"/>
      <c r="F20" s="131"/>
      <c r="G20" s="94"/>
    </row>
    <row r="21" spans="1:7" ht="12.75">
      <c r="A21" s="98" t="s">
        <v>107</v>
      </c>
      <c r="B21" s="131">
        <v>66</v>
      </c>
      <c r="C21" s="131" t="s">
        <v>45</v>
      </c>
      <c r="D21" s="94">
        <v>66</v>
      </c>
      <c r="E21" s="131">
        <v>32400</v>
      </c>
      <c r="F21" s="131" t="s">
        <v>45</v>
      </c>
      <c r="G21" s="131">
        <v>2138</v>
      </c>
    </row>
    <row r="22" spans="1:7" ht="12.75">
      <c r="A22" s="98"/>
      <c r="B22" s="94"/>
      <c r="C22" s="94"/>
      <c r="D22" s="94"/>
      <c r="E22" s="131"/>
      <c r="F22" s="131"/>
      <c r="G22" s="94"/>
    </row>
    <row r="23" spans="1:7" ht="12.75">
      <c r="A23" s="98" t="s">
        <v>108</v>
      </c>
      <c r="B23" s="131">
        <v>1</v>
      </c>
      <c r="C23" s="131">
        <v>35</v>
      </c>
      <c r="D23" s="94">
        <v>36</v>
      </c>
      <c r="E23" s="131">
        <v>21000</v>
      </c>
      <c r="F23" s="131">
        <v>44777</v>
      </c>
      <c r="G23" s="131">
        <v>1588</v>
      </c>
    </row>
    <row r="24" spans="1:7" ht="12.75">
      <c r="A24" s="87"/>
      <c r="B24" s="92"/>
      <c r="C24" s="92"/>
      <c r="D24" s="92"/>
      <c r="E24" s="130"/>
      <c r="F24" s="130"/>
      <c r="G24" s="92"/>
    </row>
    <row r="25" spans="1:7" ht="12.75">
      <c r="A25" s="87" t="s">
        <v>113</v>
      </c>
      <c r="B25" s="132">
        <v>167</v>
      </c>
      <c r="C25" s="132">
        <v>3</v>
      </c>
      <c r="D25" s="92">
        <v>170</v>
      </c>
      <c r="E25" s="132">
        <v>22100</v>
      </c>
      <c r="F25" s="132">
        <v>32400</v>
      </c>
      <c r="G25" s="132">
        <v>3788</v>
      </c>
    </row>
    <row r="26" spans="1:7" ht="12.75">
      <c r="A26" s="87" t="s">
        <v>114</v>
      </c>
      <c r="B26" s="132">
        <v>25</v>
      </c>
      <c r="C26" s="132" t="s">
        <v>45</v>
      </c>
      <c r="D26" s="92">
        <v>25</v>
      </c>
      <c r="E26" s="132">
        <v>33000</v>
      </c>
      <c r="F26" s="132" t="s">
        <v>45</v>
      </c>
      <c r="G26" s="130">
        <v>825</v>
      </c>
    </row>
    <row r="27" spans="1:7" ht="12.75">
      <c r="A27" s="87" t="s">
        <v>115</v>
      </c>
      <c r="B27" s="132">
        <v>1</v>
      </c>
      <c r="C27" s="132" t="s">
        <v>45</v>
      </c>
      <c r="D27" s="92">
        <v>1</v>
      </c>
      <c r="E27" s="132">
        <v>10000</v>
      </c>
      <c r="F27" s="132" t="s">
        <v>45</v>
      </c>
      <c r="G27" s="130">
        <v>10</v>
      </c>
    </row>
    <row r="28" spans="1:7" ht="12.75">
      <c r="A28" s="98" t="s">
        <v>117</v>
      </c>
      <c r="B28" s="94">
        <v>193</v>
      </c>
      <c r="C28" s="94">
        <v>3</v>
      </c>
      <c r="D28" s="94">
        <v>196</v>
      </c>
      <c r="E28" s="131">
        <v>23449</v>
      </c>
      <c r="F28" s="131">
        <v>32400</v>
      </c>
      <c r="G28" s="94">
        <v>4623</v>
      </c>
    </row>
    <row r="29" spans="1:7" ht="12.75">
      <c r="A29" s="98"/>
      <c r="B29" s="94"/>
      <c r="C29" s="94"/>
      <c r="D29" s="94"/>
      <c r="E29" s="131"/>
      <c r="F29" s="131"/>
      <c r="G29" s="94"/>
    </row>
    <row r="30" spans="1:7" ht="12.75">
      <c r="A30" s="98" t="s">
        <v>118</v>
      </c>
      <c r="B30" s="94" t="s">
        <v>45</v>
      </c>
      <c r="C30" s="131">
        <v>2</v>
      </c>
      <c r="D30" s="94">
        <v>2</v>
      </c>
      <c r="E30" s="94" t="s">
        <v>45</v>
      </c>
      <c r="F30" s="131">
        <v>17000</v>
      </c>
      <c r="G30" s="131">
        <v>34</v>
      </c>
    </row>
    <row r="31" spans="1:7" ht="12.75">
      <c r="A31" s="87"/>
      <c r="B31" s="92"/>
      <c r="C31" s="92"/>
      <c r="D31" s="92"/>
      <c r="E31" s="130"/>
      <c r="F31" s="130"/>
      <c r="G31" s="92"/>
    </row>
    <row r="32" spans="1:7" ht="12.75">
      <c r="A32" s="87" t="s">
        <v>119</v>
      </c>
      <c r="B32" s="130" t="s">
        <v>45</v>
      </c>
      <c r="C32" s="130">
        <v>8</v>
      </c>
      <c r="D32" s="92">
        <v>8</v>
      </c>
      <c r="E32" s="130" t="s">
        <v>45</v>
      </c>
      <c r="F32" s="130">
        <v>30000</v>
      </c>
      <c r="G32" s="130">
        <v>240</v>
      </c>
    </row>
    <row r="33" spans="1:7" ht="12.75">
      <c r="A33" s="87" t="s">
        <v>121</v>
      </c>
      <c r="B33" s="130">
        <v>104</v>
      </c>
      <c r="C33" s="130">
        <v>95</v>
      </c>
      <c r="D33" s="92">
        <v>199</v>
      </c>
      <c r="E33" s="130">
        <v>15000</v>
      </c>
      <c r="F33" s="130">
        <v>34000</v>
      </c>
      <c r="G33" s="130">
        <v>4790</v>
      </c>
    </row>
    <row r="34" spans="1:7" ht="12.75">
      <c r="A34" s="87" t="s">
        <v>123</v>
      </c>
      <c r="B34" s="130">
        <v>13</v>
      </c>
      <c r="C34" s="130">
        <v>9</v>
      </c>
      <c r="D34" s="92">
        <v>22</v>
      </c>
      <c r="E34" s="130">
        <v>13000</v>
      </c>
      <c r="F34" s="130">
        <v>35000</v>
      </c>
      <c r="G34" s="130">
        <v>484</v>
      </c>
    </row>
    <row r="35" spans="1:7" ht="12.75">
      <c r="A35" s="87" t="s">
        <v>126</v>
      </c>
      <c r="B35" s="92" t="s">
        <v>45</v>
      </c>
      <c r="C35" s="130">
        <v>1</v>
      </c>
      <c r="D35" s="92">
        <v>1</v>
      </c>
      <c r="E35" s="92" t="s">
        <v>45</v>
      </c>
      <c r="F35" s="130">
        <v>30000</v>
      </c>
      <c r="G35" s="130">
        <v>30</v>
      </c>
    </row>
    <row r="36" spans="1:7" ht="12.75">
      <c r="A36" s="87" t="s">
        <v>127</v>
      </c>
      <c r="B36" s="130">
        <v>16</v>
      </c>
      <c r="C36" s="130">
        <v>2</v>
      </c>
      <c r="D36" s="92">
        <v>18</v>
      </c>
      <c r="E36" s="130">
        <v>16000</v>
      </c>
      <c r="F36" s="130">
        <v>30000</v>
      </c>
      <c r="G36" s="130">
        <v>316</v>
      </c>
    </row>
    <row r="37" spans="1:7" ht="12.75">
      <c r="A37" s="98" t="s">
        <v>192</v>
      </c>
      <c r="B37" s="94">
        <v>133</v>
      </c>
      <c r="C37" s="94">
        <v>115</v>
      </c>
      <c r="D37" s="94">
        <v>248</v>
      </c>
      <c r="E37" s="131">
        <v>14925</v>
      </c>
      <c r="F37" s="131">
        <v>33696</v>
      </c>
      <c r="G37" s="94">
        <v>5860</v>
      </c>
    </row>
    <row r="38" spans="1:7" ht="12.75">
      <c r="A38" s="98"/>
      <c r="B38" s="94"/>
      <c r="C38" s="94"/>
      <c r="D38" s="94"/>
      <c r="E38" s="131"/>
      <c r="F38" s="131"/>
      <c r="G38" s="94"/>
    </row>
    <row r="39" spans="1:7" ht="12.75">
      <c r="A39" s="87" t="s">
        <v>129</v>
      </c>
      <c r="B39" s="92" t="s">
        <v>45</v>
      </c>
      <c r="C39" s="92">
        <v>19</v>
      </c>
      <c r="D39" s="92">
        <v>19</v>
      </c>
      <c r="E39" s="130" t="s">
        <v>45</v>
      </c>
      <c r="F39" s="130">
        <v>28000</v>
      </c>
      <c r="G39" s="92">
        <v>532</v>
      </c>
    </row>
    <row r="40" spans="1:7" ht="12.75">
      <c r="A40" s="87" t="s">
        <v>133</v>
      </c>
      <c r="B40" s="92" t="s">
        <v>45</v>
      </c>
      <c r="C40" s="92">
        <v>5</v>
      </c>
      <c r="D40" s="92">
        <v>5</v>
      </c>
      <c r="E40" s="130" t="s">
        <v>45</v>
      </c>
      <c r="F40" s="130">
        <v>40000</v>
      </c>
      <c r="G40" s="92">
        <v>200</v>
      </c>
    </row>
    <row r="41" spans="1:7" ht="12.75">
      <c r="A41" s="98" t="s">
        <v>134</v>
      </c>
      <c r="B41" s="94" t="s">
        <v>45</v>
      </c>
      <c r="C41" s="94">
        <v>24</v>
      </c>
      <c r="D41" s="94">
        <v>24</v>
      </c>
      <c r="E41" s="131" t="s">
        <v>45</v>
      </c>
      <c r="F41" s="131">
        <v>30500</v>
      </c>
      <c r="G41" s="94">
        <v>732</v>
      </c>
    </row>
    <row r="42" spans="1:7" ht="12.75">
      <c r="A42" s="87"/>
      <c r="B42" s="92"/>
      <c r="C42" s="92"/>
      <c r="D42" s="92"/>
      <c r="E42" s="130"/>
      <c r="F42" s="130"/>
      <c r="G42" s="92"/>
    </row>
    <row r="43" spans="1:7" ht="12.75">
      <c r="A43" s="87" t="s">
        <v>135</v>
      </c>
      <c r="B43" s="132">
        <v>1</v>
      </c>
      <c r="C43" s="132" t="s">
        <v>45</v>
      </c>
      <c r="D43" s="92">
        <v>1</v>
      </c>
      <c r="E43" s="132">
        <v>10000</v>
      </c>
      <c r="F43" s="132" t="s">
        <v>45</v>
      </c>
      <c r="G43" s="130">
        <v>10</v>
      </c>
    </row>
    <row r="44" spans="1:7" ht="12.75">
      <c r="A44" s="87" t="s">
        <v>136</v>
      </c>
      <c r="B44" s="132">
        <v>8</v>
      </c>
      <c r="C44" s="132">
        <v>10</v>
      </c>
      <c r="D44" s="92">
        <v>18</v>
      </c>
      <c r="E44" s="132">
        <v>12000</v>
      </c>
      <c r="F44" s="132">
        <v>22000</v>
      </c>
      <c r="G44" s="130">
        <v>316</v>
      </c>
    </row>
    <row r="45" spans="1:7" ht="12.75">
      <c r="A45" s="87" t="s">
        <v>137</v>
      </c>
      <c r="B45" s="92" t="s">
        <v>45</v>
      </c>
      <c r="C45" s="96">
        <v>10</v>
      </c>
      <c r="D45" s="96">
        <v>10</v>
      </c>
      <c r="E45" s="92" t="s">
        <v>45</v>
      </c>
      <c r="F45" s="96">
        <v>25000</v>
      </c>
      <c r="G45" s="96">
        <v>250</v>
      </c>
    </row>
    <row r="46" spans="1:7" ht="12.75">
      <c r="A46" s="98" t="s">
        <v>138</v>
      </c>
      <c r="B46" s="94">
        <v>9</v>
      </c>
      <c r="C46" s="94">
        <v>20</v>
      </c>
      <c r="D46" s="94">
        <v>29</v>
      </c>
      <c r="E46" s="131">
        <v>11778</v>
      </c>
      <c r="F46" s="131">
        <v>23500</v>
      </c>
      <c r="G46" s="94">
        <v>576</v>
      </c>
    </row>
    <row r="47" spans="1:7" ht="12.75">
      <c r="A47" s="98"/>
      <c r="B47" s="94"/>
      <c r="C47" s="94"/>
      <c r="D47" s="94"/>
      <c r="E47" s="131"/>
      <c r="F47" s="131"/>
      <c r="G47" s="94"/>
    </row>
    <row r="48" spans="1:7" ht="12.75">
      <c r="A48" s="87" t="s">
        <v>140</v>
      </c>
      <c r="B48" s="92" t="s">
        <v>45</v>
      </c>
      <c r="C48" s="130">
        <v>30</v>
      </c>
      <c r="D48" s="92">
        <v>30</v>
      </c>
      <c r="E48" s="92" t="s">
        <v>45</v>
      </c>
      <c r="F48" s="130">
        <v>30000</v>
      </c>
      <c r="G48" s="130">
        <v>900</v>
      </c>
    </row>
    <row r="49" spans="1:7" ht="12.75">
      <c r="A49" s="87" t="s">
        <v>141</v>
      </c>
      <c r="B49" s="92" t="s">
        <v>45</v>
      </c>
      <c r="C49" s="130">
        <v>20</v>
      </c>
      <c r="D49" s="92">
        <v>20</v>
      </c>
      <c r="E49" s="92" t="s">
        <v>45</v>
      </c>
      <c r="F49" s="130">
        <v>25000</v>
      </c>
      <c r="G49" s="130">
        <v>500</v>
      </c>
    </row>
    <row r="50" spans="1:7" ht="12.75">
      <c r="A50" s="98" t="s">
        <v>142</v>
      </c>
      <c r="B50" s="94" t="s">
        <v>45</v>
      </c>
      <c r="C50" s="94">
        <v>50</v>
      </c>
      <c r="D50" s="94">
        <v>50</v>
      </c>
      <c r="E50" s="94" t="s">
        <v>45</v>
      </c>
      <c r="F50" s="131">
        <v>28000</v>
      </c>
      <c r="G50" s="94">
        <v>1400</v>
      </c>
    </row>
    <row r="51" spans="1:7" ht="12.75">
      <c r="A51" s="87"/>
      <c r="B51" s="92"/>
      <c r="C51" s="92"/>
      <c r="D51" s="92"/>
      <c r="E51" s="130"/>
      <c r="F51" s="130"/>
      <c r="G51" s="92"/>
    </row>
    <row r="52" spans="1:7" ht="12.75">
      <c r="A52" s="87" t="s">
        <v>144</v>
      </c>
      <c r="B52" s="96">
        <v>6</v>
      </c>
      <c r="C52" s="92" t="s">
        <v>45</v>
      </c>
      <c r="D52" s="92">
        <v>6</v>
      </c>
      <c r="E52" s="96">
        <v>20000</v>
      </c>
      <c r="F52" s="130" t="s">
        <v>45</v>
      </c>
      <c r="G52" s="92">
        <v>120</v>
      </c>
    </row>
    <row r="53" spans="1:7" ht="12.75">
      <c r="A53" s="87" t="s">
        <v>145</v>
      </c>
      <c r="B53" s="130">
        <v>17</v>
      </c>
      <c r="C53" s="130">
        <v>30</v>
      </c>
      <c r="D53" s="92">
        <v>47</v>
      </c>
      <c r="E53" s="130">
        <v>10000</v>
      </c>
      <c r="F53" s="130">
        <v>20000</v>
      </c>
      <c r="G53" s="130">
        <v>770</v>
      </c>
    </row>
    <row r="54" spans="1:7" ht="12.75">
      <c r="A54" s="87" t="s">
        <v>146</v>
      </c>
      <c r="B54" s="92" t="s">
        <v>45</v>
      </c>
      <c r="C54" s="92">
        <v>10</v>
      </c>
      <c r="D54" s="92">
        <v>10</v>
      </c>
      <c r="E54" s="92" t="s">
        <v>45</v>
      </c>
      <c r="F54" s="130">
        <v>25000</v>
      </c>
      <c r="G54" s="92">
        <v>250</v>
      </c>
    </row>
    <row r="55" spans="1:9" ht="12.75">
      <c r="A55" s="87" t="s">
        <v>147</v>
      </c>
      <c r="B55" s="92">
        <v>1</v>
      </c>
      <c r="C55" s="92">
        <v>2</v>
      </c>
      <c r="D55" s="92">
        <v>3</v>
      </c>
      <c r="E55" s="130">
        <v>8500</v>
      </c>
      <c r="F55" s="130">
        <v>35000</v>
      </c>
      <c r="G55" s="92">
        <v>79</v>
      </c>
      <c r="I55" s="140"/>
    </row>
    <row r="56" spans="1:7" ht="12.75">
      <c r="A56" s="87" t="s">
        <v>148</v>
      </c>
      <c r="B56" s="92">
        <v>2</v>
      </c>
      <c r="C56" s="92" t="s">
        <v>45</v>
      </c>
      <c r="D56" s="92">
        <v>2</v>
      </c>
      <c r="E56" s="130">
        <v>7500</v>
      </c>
      <c r="F56" s="130" t="s">
        <v>45</v>
      </c>
      <c r="G56" s="92">
        <v>15</v>
      </c>
    </row>
    <row r="57" spans="1:7" ht="12.75">
      <c r="A57" s="98" t="s">
        <v>193</v>
      </c>
      <c r="B57" s="94">
        <v>26</v>
      </c>
      <c r="C57" s="94">
        <v>42</v>
      </c>
      <c r="D57" s="94">
        <v>68</v>
      </c>
      <c r="E57" s="131">
        <v>12058</v>
      </c>
      <c r="F57" s="131">
        <v>21905</v>
      </c>
      <c r="G57" s="94">
        <v>1234</v>
      </c>
    </row>
    <row r="58" spans="1:7" ht="12.75">
      <c r="A58" s="87"/>
      <c r="B58" s="92"/>
      <c r="C58" s="92"/>
      <c r="D58" s="92"/>
      <c r="E58" s="130"/>
      <c r="F58" s="130"/>
      <c r="G58" s="92"/>
    </row>
    <row r="59" spans="1:7" ht="13.5" thickBot="1">
      <c r="A59" s="99" t="s">
        <v>154</v>
      </c>
      <c r="B59" s="100">
        <f>SUM(B12:B14,B19:B23,B28:B30,B37,B41,B46,B50,B57)</f>
        <v>3151</v>
      </c>
      <c r="C59" s="100">
        <v>301</v>
      </c>
      <c r="D59" s="100">
        <f>SUM(D12:D14,D19:D23,D28:D30,D37,D41,D46,D50,D57)</f>
        <v>3452</v>
      </c>
      <c r="E59" s="134">
        <f>((E12*B12)+(E14*B14)+(E19*B19)+(E21*B21)+(E23*B23)+(E28*B28)+(E37*B37)+(E46*B46)+(E57*B57))/B59</f>
        <v>27229.348460806093</v>
      </c>
      <c r="F59" s="134">
        <v>31978</v>
      </c>
      <c r="G59" s="100">
        <f>SUM(G12:G14,G19:G23,G28:G30,G37,G41,G46,G50,G57)</f>
        <v>95425</v>
      </c>
    </row>
  </sheetData>
  <mergeCells count="4">
    <mergeCell ref="A1:G1"/>
    <mergeCell ref="A3:G3"/>
    <mergeCell ref="E5:F5"/>
    <mergeCell ref="E6:F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385">
    <pageSetUpPr fitToPage="1"/>
  </sheetPr>
  <dimension ref="A1:I62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84" customWidth="1"/>
    <col min="2" max="7" width="14.7109375" style="84" customWidth="1"/>
    <col min="8" max="16384" width="11.421875" style="84" customWidth="1"/>
  </cols>
  <sheetData>
    <row r="1" spans="1:7" s="81" customFormat="1" ht="18">
      <c r="A1" s="204" t="s">
        <v>0</v>
      </c>
      <c r="B1" s="204"/>
      <c r="C1" s="204"/>
      <c r="D1" s="204"/>
      <c r="E1" s="204"/>
      <c r="F1" s="204"/>
      <c r="G1" s="204"/>
    </row>
    <row r="3" spans="1:7" s="82" customFormat="1" ht="15">
      <c r="A3" s="206" t="s">
        <v>184</v>
      </c>
      <c r="B3" s="206"/>
      <c r="C3" s="206"/>
      <c r="D3" s="206"/>
      <c r="E3" s="206"/>
      <c r="F3" s="206"/>
      <c r="G3" s="206"/>
    </row>
    <row r="4" spans="1:7" s="82" customFormat="1" ht="15">
      <c r="A4" s="126"/>
      <c r="B4" s="127"/>
      <c r="C4" s="127"/>
      <c r="D4" s="127"/>
      <c r="E4" s="127"/>
      <c r="F4" s="127"/>
      <c r="G4" s="127"/>
    </row>
    <row r="5" spans="1:7" ht="12.75">
      <c r="A5" s="142" t="s">
        <v>88</v>
      </c>
      <c r="B5" s="195"/>
      <c r="C5" s="142" t="s">
        <v>6</v>
      </c>
      <c r="D5" s="196"/>
      <c r="E5" s="200" t="s">
        <v>15</v>
      </c>
      <c r="F5" s="201"/>
      <c r="G5" s="89" t="s">
        <v>7</v>
      </c>
    </row>
    <row r="6" spans="1:7" ht="12.75">
      <c r="A6" s="85" t="s">
        <v>90</v>
      </c>
      <c r="B6" s="135"/>
      <c r="C6" s="136" t="s">
        <v>160</v>
      </c>
      <c r="D6" s="137" t="s">
        <v>161</v>
      </c>
      <c r="E6" s="202" t="s">
        <v>70</v>
      </c>
      <c r="F6" s="203"/>
      <c r="G6" s="88" t="s">
        <v>16</v>
      </c>
    </row>
    <row r="7" spans="1:7" ht="13.5" thickBot="1">
      <c r="A7" s="118"/>
      <c r="B7" s="119" t="s">
        <v>41</v>
      </c>
      <c r="C7" s="119" t="s">
        <v>42</v>
      </c>
      <c r="D7" s="138" t="s">
        <v>43</v>
      </c>
      <c r="E7" s="119" t="s">
        <v>41</v>
      </c>
      <c r="F7" s="119" t="s">
        <v>42</v>
      </c>
      <c r="G7" s="119" t="s">
        <v>84</v>
      </c>
    </row>
    <row r="8" spans="1:7" ht="12.75">
      <c r="A8" s="83" t="s">
        <v>97</v>
      </c>
      <c r="B8" s="113">
        <v>28</v>
      </c>
      <c r="C8" s="113">
        <v>28</v>
      </c>
      <c r="D8" s="113">
        <v>56</v>
      </c>
      <c r="E8" s="139">
        <v>40000</v>
      </c>
      <c r="F8" s="139" t="s">
        <v>45</v>
      </c>
      <c r="G8" s="113">
        <v>1120</v>
      </c>
    </row>
    <row r="9" spans="1:7" ht="12.75">
      <c r="A9" s="87" t="s">
        <v>98</v>
      </c>
      <c r="B9" s="130">
        <v>312</v>
      </c>
      <c r="C9" s="130">
        <v>313</v>
      </c>
      <c r="D9" s="92">
        <v>625</v>
      </c>
      <c r="E9" s="130">
        <v>45000</v>
      </c>
      <c r="F9" s="130">
        <v>70000</v>
      </c>
      <c r="G9" s="130">
        <v>35950</v>
      </c>
    </row>
    <row r="10" spans="1:7" ht="12.75">
      <c r="A10" s="87" t="s">
        <v>99</v>
      </c>
      <c r="B10" s="92">
        <v>251</v>
      </c>
      <c r="C10" s="92">
        <v>250</v>
      </c>
      <c r="D10" s="92">
        <v>501</v>
      </c>
      <c r="E10" s="130">
        <v>40000</v>
      </c>
      <c r="F10" s="130">
        <v>65000</v>
      </c>
      <c r="G10" s="92">
        <v>26290</v>
      </c>
    </row>
    <row r="11" spans="1:7" ht="12.75">
      <c r="A11" s="87" t="s">
        <v>100</v>
      </c>
      <c r="B11" s="130" t="s">
        <v>45</v>
      </c>
      <c r="C11" s="130">
        <v>87</v>
      </c>
      <c r="D11" s="92">
        <v>87</v>
      </c>
      <c r="E11" s="130">
        <v>40000</v>
      </c>
      <c r="F11" s="130">
        <v>80000</v>
      </c>
      <c r="G11" s="130">
        <v>6960</v>
      </c>
    </row>
    <row r="12" spans="1:7" ht="12.75">
      <c r="A12" s="98" t="s">
        <v>101</v>
      </c>
      <c r="B12" s="94">
        <v>591</v>
      </c>
      <c r="C12" s="94">
        <v>678</v>
      </c>
      <c r="D12" s="94">
        <v>1269</v>
      </c>
      <c r="E12" s="131">
        <v>42640</v>
      </c>
      <c r="F12" s="131">
        <v>66549</v>
      </c>
      <c r="G12" s="94">
        <v>70320</v>
      </c>
    </row>
    <row r="13" spans="1:7" ht="12.75">
      <c r="A13" s="98"/>
      <c r="B13" s="94"/>
      <c r="C13" s="94"/>
      <c r="D13" s="94"/>
      <c r="E13" s="131"/>
      <c r="F13" s="131"/>
      <c r="G13" s="94"/>
    </row>
    <row r="14" spans="1:7" ht="12.75">
      <c r="A14" s="98" t="s">
        <v>102</v>
      </c>
      <c r="B14" s="131">
        <v>91</v>
      </c>
      <c r="C14" s="94" t="s">
        <v>45</v>
      </c>
      <c r="D14" s="94">
        <v>91</v>
      </c>
      <c r="E14" s="131">
        <v>30000</v>
      </c>
      <c r="F14" s="94" t="s">
        <v>45</v>
      </c>
      <c r="G14" s="131">
        <v>2730</v>
      </c>
    </row>
    <row r="15" spans="1:7" ht="12.75">
      <c r="A15" s="98"/>
      <c r="B15" s="94"/>
      <c r="C15" s="94"/>
      <c r="D15" s="94"/>
      <c r="E15" s="131"/>
      <c r="F15" s="131"/>
      <c r="G15" s="94"/>
    </row>
    <row r="16" spans="1:7" ht="12.75">
      <c r="A16" s="87" t="s">
        <v>104</v>
      </c>
      <c r="B16" s="130">
        <v>10</v>
      </c>
      <c r="C16" s="130" t="s">
        <v>45</v>
      </c>
      <c r="D16" s="92">
        <v>10</v>
      </c>
      <c r="E16" s="130">
        <v>32500</v>
      </c>
      <c r="F16" s="130" t="s">
        <v>45</v>
      </c>
      <c r="G16" s="130">
        <v>325</v>
      </c>
    </row>
    <row r="17" spans="1:7" ht="12.75">
      <c r="A17" s="87" t="s">
        <v>105</v>
      </c>
      <c r="B17" s="130">
        <v>52</v>
      </c>
      <c r="C17" s="92" t="s">
        <v>45</v>
      </c>
      <c r="D17" s="92">
        <v>52</v>
      </c>
      <c r="E17" s="130">
        <v>30000</v>
      </c>
      <c r="F17" s="92" t="s">
        <v>45</v>
      </c>
      <c r="G17" s="130">
        <v>1560</v>
      </c>
    </row>
    <row r="18" spans="1:7" ht="12.75">
      <c r="A18" s="87" t="s">
        <v>106</v>
      </c>
      <c r="B18" s="130">
        <v>45</v>
      </c>
      <c r="C18" s="92" t="s">
        <v>45</v>
      </c>
      <c r="D18" s="92">
        <v>45</v>
      </c>
      <c r="E18" s="130">
        <v>30000</v>
      </c>
      <c r="F18" s="92" t="s">
        <v>45</v>
      </c>
      <c r="G18" s="130">
        <v>1350</v>
      </c>
    </row>
    <row r="19" spans="1:7" ht="12.75">
      <c r="A19" s="98" t="s">
        <v>191</v>
      </c>
      <c r="B19" s="94">
        <v>107</v>
      </c>
      <c r="C19" s="94" t="s">
        <v>45</v>
      </c>
      <c r="D19" s="94">
        <v>107</v>
      </c>
      <c r="E19" s="131">
        <v>30234</v>
      </c>
      <c r="F19" s="131" t="s">
        <v>45</v>
      </c>
      <c r="G19" s="94">
        <v>3235</v>
      </c>
    </row>
    <row r="20" spans="1:7" ht="12.75">
      <c r="A20" s="98"/>
      <c r="B20" s="94"/>
      <c r="C20" s="94"/>
      <c r="D20" s="94"/>
      <c r="E20" s="131"/>
      <c r="F20" s="131"/>
      <c r="G20" s="94"/>
    </row>
    <row r="21" spans="1:7" ht="12.75">
      <c r="A21" s="98" t="s">
        <v>107</v>
      </c>
      <c r="B21" s="131">
        <v>59</v>
      </c>
      <c r="C21" s="131" t="s">
        <v>45</v>
      </c>
      <c r="D21" s="94">
        <v>59</v>
      </c>
      <c r="E21" s="131">
        <v>44750</v>
      </c>
      <c r="F21" s="131" t="s">
        <v>45</v>
      </c>
      <c r="G21" s="131">
        <v>2640</v>
      </c>
    </row>
    <row r="22" spans="1:7" ht="12.75">
      <c r="A22" s="98"/>
      <c r="B22" s="94"/>
      <c r="C22" s="94"/>
      <c r="D22" s="94"/>
      <c r="E22" s="131"/>
      <c r="F22" s="131"/>
      <c r="G22" s="94"/>
    </row>
    <row r="23" spans="1:7" ht="12.75">
      <c r="A23" s="87" t="s">
        <v>110</v>
      </c>
      <c r="B23" s="96">
        <v>7</v>
      </c>
      <c r="C23" s="92">
        <v>20</v>
      </c>
      <c r="D23" s="92">
        <v>27</v>
      </c>
      <c r="E23" s="96">
        <v>8500</v>
      </c>
      <c r="F23" s="130">
        <v>45000</v>
      </c>
      <c r="G23" s="92">
        <v>960</v>
      </c>
    </row>
    <row r="24" spans="1:7" ht="12.75">
      <c r="A24" s="98" t="s">
        <v>112</v>
      </c>
      <c r="B24" s="97">
        <v>7</v>
      </c>
      <c r="C24" s="94">
        <v>20</v>
      </c>
      <c r="D24" s="94">
        <v>27</v>
      </c>
      <c r="E24" s="97">
        <v>8500</v>
      </c>
      <c r="F24" s="131">
        <v>45000</v>
      </c>
      <c r="G24" s="94">
        <v>960</v>
      </c>
    </row>
    <row r="25" spans="1:7" ht="12.75">
      <c r="A25" s="87"/>
      <c r="B25" s="92"/>
      <c r="C25" s="92"/>
      <c r="D25" s="92"/>
      <c r="E25" s="130"/>
      <c r="F25" s="130"/>
      <c r="G25" s="92"/>
    </row>
    <row r="26" spans="1:7" ht="12.75">
      <c r="A26" s="87" t="s">
        <v>113</v>
      </c>
      <c r="B26" s="132">
        <v>21</v>
      </c>
      <c r="C26" s="132">
        <v>2</v>
      </c>
      <c r="D26" s="92">
        <v>23</v>
      </c>
      <c r="E26" s="132">
        <v>23300</v>
      </c>
      <c r="F26" s="132">
        <v>50600</v>
      </c>
      <c r="G26" s="132">
        <v>591</v>
      </c>
    </row>
    <row r="27" spans="1:7" ht="12.75">
      <c r="A27" s="87" t="s">
        <v>114</v>
      </c>
      <c r="B27" s="132">
        <v>10</v>
      </c>
      <c r="C27" s="132" t="s">
        <v>45</v>
      </c>
      <c r="D27" s="92">
        <v>10</v>
      </c>
      <c r="E27" s="132">
        <v>18000</v>
      </c>
      <c r="F27" s="132" t="s">
        <v>45</v>
      </c>
      <c r="G27" s="130">
        <v>180</v>
      </c>
    </row>
    <row r="28" spans="1:7" ht="12.75">
      <c r="A28" s="98" t="s">
        <v>117</v>
      </c>
      <c r="B28" s="94">
        <v>31</v>
      </c>
      <c r="C28" s="94">
        <v>2</v>
      </c>
      <c r="D28" s="94">
        <v>33</v>
      </c>
      <c r="E28" s="131">
        <v>21590</v>
      </c>
      <c r="F28" s="131">
        <v>50600</v>
      </c>
      <c r="G28" s="94">
        <v>771</v>
      </c>
    </row>
    <row r="29" spans="1:7" ht="12.75">
      <c r="A29" s="98"/>
      <c r="B29" s="94"/>
      <c r="C29" s="94"/>
      <c r="D29" s="94"/>
      <c r="E29" s="131"/>
      <c r="F29" s="131"/>
      <c r="G29" s="94"/>
    </row>
    <row r="30" spans="1:7" ht="12.75">
      <c r="A30" s="98" t="s">
        <v>118</v>
      </c>
      <c r="B30" s="97">
        <v>7</v>
      </c>
      <c r="C30" s="131" t="s">
        <v>45</v>
      </c>
      <c r="D30" s="94">
        <v>7</v>
      </c>
      <c r="E30" s="94" t="s">
        <v>45</v>
      </c>
      <c r="F30" s="181" t="s">
        <v>45</v>
      </c>
      <c r="G30" s="131" t="s">
        <v>45</v>
      </c>
    </row>
    <row r="31" spans="1:7" ht="12.75">
      <c r="A31" s="87"/>
      <c r="B31" s="92"/>
      <c r="C31" s="92"/>
      <c r="D31" s="92"/>
      <c r="E31" s="130"/>
      <c r="F31" s="130"/>
      <c r="G31" s="92"/>
    </row>
    <row r="32" spans="1:7" ht="12.75">
      <c r="A32" s="87" t="s">
        <v>119</v>
      </c>
      <c r="B32" s="130" t="s">
        <v>45</v>
      </c>
      <c r="C32" s="130">
        <v>2</v>
      </c>
      <c r="D32" s="92">
        <v>2</v>
      </c>
      <c r="E32" s="130" t="s">
        <v>45</v>
      </c>
      <c r="F32" s="130">
        <v>58000</v>
      </c>
      <c r="G32" s="130">
        <v>116</v>
      </c>
    </row>
    <row r="33" spans="1:7" ht="12.75">
      <c r="A33" s="87" t="s">
        <v>121</v>
      </c>
      <c r="B33" s="130">
        <v>48</v>
      </c>
      <c r="C33" s="130">
        <v>276</v>
      </c>
      <c r="D33" s="92">
        <v>324</v>
      </c>
      <c r="E33" s="130">
        <v>25000</v>
      </c>
      <c r="F33" s="130">
        <v>80000</v>
      </c>
      <c r="G33" s="130">
        <v>23280</v>
      </c>
    </row>
    <row r="34" spans="1:7" ht="12.75">
      <c r="A34" s="87" t="s">
        <v>122</v>
      </c>
      <c r="B34" s="96">
        <v>1</v>
      </c>
      <c r="C34" s="130" t="s">
        <v>45</v>
      </c>
      <c r="D34" s="92">
        <v>1</v>
      </c>
      <c r="E34" s="96">
        <v>10000</v>
      </c>
      <c r="F34" s="130" t="s">
        <v>45</v>
      </c>
      <c r="G34" s="130">
        <v>10</v>
      </c>
    </row>
    <row r="35" spans="1:7" ht="12.75">
      <c r="A35" s="87" t="s">
        <v>123</v>
      </c>
      <c r="B35" s="130">
        <v>1</v>
      </c>
      <c r="C35" s="130">
        <v>8</v>
      </c>
      <c r="D35" s="92">
        <v>9</v>
      </c>
      <c r="E35" s="130">
        <v>15000</v>
      </c>
      <c r="F35" s="130">
        <v>65000</v>
      </c>
      <c r="G35" s="130">
        <v>535</v>
      </c>
    </row>
    <row r="36" spans="1:7" ht="12.75">
      <c r="A36" s="87" t="s">
        <v>125</v>
      </c>
      <c r="B36" s="92" t="s">
        <v>45</v>
      </c>
      <c r="C36" s="130">
        <v>1</v>
      </c>
      <c r="D36" s="92">
        <v>1</v>
      </c>
      <c r="E36" s="92" t="s">
        <v>45</v>
      </c>
      <c r="F36" s="130">
        <v>50000</v>
      </c>
      <c r="G36" s="130">
        <v>50</v>
      </c>
    </row>
    <row r="37" spans="1:7" ht="12.75">
      <c r="A37" s="87" t="s">
        <v>126</v>
      </c>
      <c r="B37" s="96">
        <v>1</v>
      </c>
      <c r="C37" s="130">
        <v>10</v>
      </c>
      <c r="D37" s="92">
        <v>11</v>
      </c>
      <c r="E37" s="96">
        <v>24000</v>
      </c>
      <c r="F37" s="130">
        <v>75000</v>
      </c>
      <c r="G37" s="130">
        <v>774</v>
      </c>
    </row>
    <row r="38" spans="1:7" ht="12.75">
      <c r="A38" s="87" t="s">
        <v>127</v>
      </c>
      <c r="B38" s="130">
        <v>8</v>
      </c>
      <c r="C38" s="130">
        <v>3</v>
      </c>
      <c r="D38" s="92">
        <v>11</v>
      </c>
      <c r="E38" s="130">
        <v>19000</v>
      </c>
      <c r="F38" s="130">
        <v>50000</v>
      </c>
      <c r="G38" s="130">
        <v>302</v>
      </c>
    </row>
    <row r="39" spans="1:7" ht="12.75">
      <c r="A39" s="98" t="s">
        <v>192</v>
      </c>
      <c r="B39" s="94">
        <v>59</v>
      </c>
      <c r="C39" s="94">
        <v>300</v>
      </c>
      <c r="D39" s="94">
        <v>359</v>
      </c>
      <c r="E39" s="131">
        <v>23746</v>
      </c>
      <c r="F39" s="131">
        <v>78887</v>
      </c>
      <c r="G39" s="94">
        <v>25067</v>
      </c>
    </row>
    <row r="40" spans="1:7" ht="12.75">
      <c r="A40" s="98"/>
      <c r="B40" s="94"/>
      <c r="C40" s="94"/>
      <c r="D40" s="94"/>
      <c r="E40" s="131"/>
      <c r="F40" s="131"/>
      <c r="G40" s="94"/>
    </row>
    <row r="41" spans="1:7" ht="12.75">
      <c r="A41" s="87" t="s">
        <v>129</v>
      </c>
      <c r="B41" s="92" t="s">
        <v>45</v>
      </c>
      <c r="C41" s="92">
        <v>70</v>
      </c>
      <c r="D41" s="92">
        <v>70</v>
      </c>
      <c r="E41" s="130" t="s">
        <v>45</v>
      </c>
      <c r="F41" s="130">
        <v>48000</v>
      </c>
      <c r="G41" s="92">
        <v>3360</v>
      </c>
    </row>
    <row r="42" spans="1:7" ht="12.75">
      <c r="A42" s="87" t="s">
        <v>131</v>
      </c>
      <c r="B42" s="92" t="s">
        <v>45</v>
      </c>
      <c r="C42" s="92">
        <v>9</v>
      </c>
      <c r="D42" s="92">
        <v>9</v>
      </c>
      <c r="E42" s="130" t="s">
        <v>45</v>
      </c>
      <c r="F42" s="130">
        <v>35000</v>
      </c>
      <c r="G42" s="92">
        <v>315</v>
      </c>
    </row>
    <row r="43" spans="1:7" ht="12.75">
      <c r="A43" s="87" t="s">
        <v>133</v>
      </c>
      <c r="B43" s="92" t="s">
        <v>45</v>
      </c>
      <c r="C43" s="92">
        <v>15</v>
      </c>
      <c r="D43" s="92">
        <v>15</v>
      </c>
      <c r="E43" s="130" t="s">
        <v>45</v>
      </c>
      <c r="F43" s="130">
        <v>65000</v>
      </c>
      <c r="G43" s="92">
        <v>975</v>
      </c>
    </row>
    <row r="44" spans="1:7" ht="12.75">
      <c r="A44" s="98" t="s">
        <v>134</v>
      </c>
      <c r="B44" s="94" t="s">
        <v>45</v>
      </c>
      <c r="C44" s="94">
        <v>94</v>
      </c>
      <c r="D44" s="94">
        <v>94</v>
      </c>
      <c r="E44" s="131" t="s">
        <v>45</v>
      </c>
      <c r="F44" s="131">
        <v>49468</v>
      </c>
      <c r="G44" s="94">
        <v>4650</v>
      </c>
    </row>
    <row r="45" spans="1:7" ht="12.75">
      <c r="A45" s="87"/>
      <c r="B45" s="92"/>
      <c r="C45" s="92"/>
      <c r="D45" s="92"/>
      <c r="E45" s="130"/>
      <c r="F45" s="130"/>
      <c r="G45" s="92"/>
    </row>
    <row r="46" spans="1:7" ht="12.75">
      <c r="A46" s="87" t="s">
        <v>135</v>
      </c>
      <c r="B46" s="132" t="s">
        <v>45</v>
      </c>
      <c r="C46" s="132">
        <v>3</v>
      </c>
      <c r="D46" s="92">
        <v>3</v>
      </c>
      <c r="E46" s="132" t="s">
        <v>45</v>
      </c>
      <c r="F46" s="132">
        <v>30000</v>
      </c>
      <c r="G46" s="130">
        <v>90</v>
      </c>
    </row>
    <row r="47" spans="1:7" ht="12.75">
      <c r="A47" s="87" t="s">
        <v>136</v>
      </c>
      <c r="B47" s="132">
        <v>40</v>
      </c>
      <c r="C47" s="132">
        <v>11</v>
      </c>
      <c r="D47" s="92">
        <v>51</v>
      </c>
      <c r="E47" s="132">
        <v>13800</v>
      </c>
      <c r="F47" s="132">
        <v>33500</v>
      </c>
      <c r="G47" s="130">
        <v>921</v>
      </c>
    </row>
    <row r="48" spans="1:7" ht="12.75">
      <c r="A48" s="87" t="s">
        <v>137</v>
      </c>
      <c r="B48" s="96">
        <v>45</v>
      </c>
      <c r="C48" s="92" t="s">
        <v>45</v>
      </c>
      <c r="D48" s="96">
        <v>45</v>
      </c>
      <c r="E48" s="96">
        <v>8000</v>
      </c>
      <c r="F48" s="92" t="s">
        <v>45</v>
      </c>
      <c r="G48" s="96">
        <v>360</v>
      </c>
    </row>
    <row r="49" spans="1:7" ht="12.75">
      <c r="A49" s="98" t="s">
        <v>138</v>
      </c>
      <c r="B49" s="94">
        <v>85</v>
      </c>
      <c r="C49" s="94">
        <v>14</v>
      </c>
      <c r="D49" s="94">
        <v>99</v>
      </c>
      <c r="E49" s="131">
        <v>10729</v>
      </c>
      <c r="F49" s="131">
        <v>32750</v>
      </c>
      <c r="G49" s="94">
        <v>1371</v>
      </c>
    </row>
    <row r="50" spans="1:7" ht="12.75">
      <c r="A50" s="98"/>
      <c r="B50" s="94"/>
      <c r="C50" s="94"/>
      <c r="D50" s="94"/>
      <c r="E50" s="131"/>
      <c r="F50" s="131"/>
      <c r="G50" s="94"/>
    </row>
    <row r="51" spans="1:7" ht="12.75">
      <c r="A51" s="87" t="s">
        <v>144</v>
      </c>
      <c r="B51" s="96">
        <v>26</v>
      </c>
      <c r="C51" s="92" t="s">
        <v>45</v>
      </c>
      <c r="D51" s="92">
        <v>26</v>
      </c>
      <c r="E51" s="96">
        <v>21000</v>
      </c>
      <c r="F51" s="130" t="s">
        <v>45</v>
      </c>
      <c r="G51" s="92">
        <v>546</v>
      </c>
    </row>
    <row r="52" spans="1:7" ht="12.75">
      <c r="A52" s="87" t="s">
        <v>145</v>
      </c>
      <c r="B52" s="130">
        <v>43</v>
      </c>
      <c r="C52" s="130">
        <v>90</v>
      </c>
      <c r="D52" s="92">
        <v>133</v>
      </c>
      <c r="E52" s="130">
        <v>20000</v>
      </c>
      <c r="F52" s="130">
        <v>45000</v>
      </c>
      <c r="G52" s="130">
        <v>4910</v>
      </c>
    </row>
    <row r="53" spans="1:7" ht="12.75">
      <c r="A53" s="87" t="s">
        <v>146</v>
      </c>
      <c r="B53" s="92" t="s">
        <v>45</v>
      </c>
      <c r="C53" s="92">
        <v>10</v>
      </c>
      <c r="D53" s="92">
        <v>10</v>
      </c>
      <c r="E53" s="92" t="s">
        <v>45</v>
      </c>
      <c r="F53" s="130">
        <v>35300</v>
      </c>
      <c r="G53" s="92">
        <v>353</v>
      </c>
    </row>
    <row r="54" spans="1:9" ht="12.75">
      <c r="A54" s="87" t="s">
        <v>147</v>
      </c>
      <c r="B54" s="92" t="s">
        <v>45</v>
      </c>
      <c r="C54" s="92">
        <v>2</v>
      </c>
      <c r="D54" s="92">
        <v>2</v>
      </c>
      <c r="E54" s="130" t="s">
        <v>45</v>
      </c>
      <c r="F54" s="130">
        <v>55000</v>
      </c>
      <c r="G54" s="92">
        <v>110</v>
      </c>
      <c r="I54" s="140"/>
    </row>
    <row r="55" spans="1:7" ht="12.75">
      <c r="A55" s="87" t="s">
        <v>148</v>
      </c>
      <c r="B55" s="92" t="s">
        <v>45</v>
      </c>
      <c r="C55" s="92">
        <v>12</v>
      </c>
      <c r="D55" s="92">
        <v>12</v>
      </c>
      <c r="E55" s="130" t="s">
        <v>45</v>
      </c>
      <c r="F55" s="130">
        <v>23000</v>
      </c>
      <c r="G55" s="92">
        <v>276</v>
      </c>
    </row>
    <row r="56" spans="1:7" ht="12.75">
      <c r="A56" s="87" t="s">
        <v>150</v>
      </c>
      <c r="B56" s="92" t="s">
        <v>45</v>
      </c>
      <c r="C56" s="130">
        <v>9</v>
      </c>
      <c r="D56" s="92">
        <v>9</v>
      </c>
      <c r="E56" s="92" t="s">
        <v>45</v>
      </c>
      <c r="F56" s="130">
        <v>47500</v>
      </c>
      <c r="G56" s="130">
        <v>428</v>
      </c>
    </row>
    <row r="57" spans="1:7" ht="12.75">
      <c r="A57" s="98" t="s">
        <v>193</v>
      </c>
      <c r="B57" s="94">
        <v>69</v>
      </c>
      <c r="C57" s="94">
        <v>123</v>
      </c>
      <c r="D57" s="94">
        <v>192</v>
      </c>
      <c r="E57" s="131">
        <v>20377</v>
      </c>
      <c r="F57" s="131">
        <v>42411</v>
      </c>
      <c r="G57" s="94">
        <v>6623</v>
      </c>
    </row>
    <row r="58" spans="1:7" ht="12.75">
      <c r="A58" s="87"/>
      <c r="B58" s="92"/>
      <c r="C58" s="92"/>
      <c r="D58" s="92"/>
      <c r="E58" s="130"/>
      <c r="F58" s="130"/>
      <c r="G58" s="92"/>
    </row>
    <row r="59" spans="1:7" ht="12.75">
      <c r="A59" s="87" t="s">
        <v>152</v>
      </c>
      <c r="B59" s="130">
        <v>1</v>
      </c>
      <c r="C59" s="130">
        <v>2</v>
      </c>
      <c r="D59" s="92">
        <v>3</v>
      </c>
      <c r="E59" s="130">
        <v>4000</v>
      </c>
      <c r="F59" s="130">
        <v>20000</v>
      </c>
      <c r="G59" s="130">
        <v>44</v>
      </c>
    </row>
    <row r="60" spans="1:7" ht="12.75">
      <c r="A60" s="98" t="s">
        <v>153</v>
      </c>
      <c r="B60" s="94">
        <v>1</v>
      </c>
      <c r="C60" s="94">
        <v>2</v>
      </c>
      <c r="D60" s="94">
        <v>3</v>
      </c>
      <c r="E60" s="131">
        <v>4000</v>
      </c>
      <c r="F60" s="131">
        <v>20000</v>
      </c>
      <c r="G60" s="94">
        <v>44</v>
      </c>
    </row>
    <row r="61" spans="1:7" ht="12.75">
      <c r="A61" s="98"/>
      <c r="B61" s="94"/>
      <c r="C61" s="94"/>
      <c r="D61" s="94"/>
      <c r="E61" s="131"/>
      <c r="F61" s="131"/>
      <c r="G61" s="94"/>
    </row>
    <row r="62" spans="1:7" ht="13.5" thickBot="1">
      <c r="A62" s="99" t="s">
        <v>154</v>
      </c>
      <c r="B62" s="100">
        <v>1107</v>
      </c>
      <c r="C62" s="100">
        <v>1233</v>
      </c>
      <c r="D62" s="100">
        <v>2340</v>
      </c>
      <c r="E62" s="134">
        <v>34559</v>
      </c>
      <c r="F62" s="134">
        <v>65006</v>
      </c>
      <c r="G62" s="100">
        <v>118411</v>
      </c>
    </row>
  </sheetData>
  <mergeCells count="4">
    <mergeCell ref="A1:G1"/>
    <mergeCell ref="A3:G3"/>
    <mergeCell ref="E5:F5"/>
    <mergeCell ref="E6:F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388">
    <pageSetUpPr fitToPage="1"/>
  </sheetPr>
  <dimension ref="A1:I50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84" customWidth="1"/>
    <col min="2" max="7" width="14.7109375" style="84" customWidth="1"/>
    <col min="8" max="16384" width="11.421875" style="84" customWidth="1"/>
  </cols>
  <sheetData>
    <row r="1" spans="1:7" s="81" customFormat="1" ht="18">
      <c r="A1" s="204" t="s">
        <v>0</v>
      </c>
      <c r="B1" s="204"/>
      <c r="C1" s="204"/>
      <c r="D1" s="204"/>
      <c r="E1" s="204"/>
      <c r="F1" s="204"/>
      <c r="G1" s="204"/>
    </row>
    <row r="3" spans="1:7" s="82" customFormat="1" ht="15">
      <c r="A3" s="206" t="s">
        <v>185</v>
      </c>
      <c r="B3" s="206"/>
      <c r="C3" s="206"/>
      <c r="D3" s="206"/>
      <c r="E3" s="206"/>
      <c r="F3" s="206"/>
      <c r="G3" s="206"/>
    </row>
    <row r="4" spans="1:7" s="82" customFormat="1" ht="15">
      <c r="A4" s="126"/>
      <c r="B4" s="127"/>
      <c r="C4" s="127"/>
      <c r="D4" s="127"/>
      <c r="E4" s="127"/>
      <c r="F4" s="127"/>
      <c r="G4" s="127"/>
    </row>
    <row r="5" spans="1:7" ht="12.75">
      <c r="A5" s="142" t="s">
        <v>88</v>
      </c>
      <c r="B5" s="195"/>
      <c r="C5" s="142" t="s">
        <v>6</v>
      </c>
      <c r="D5" s="196"/>
      <c r="E5" s="200" t="s">
        <v>15</v>
      </c>
      <c r="F5" s="201"/>
      <c r="G5" s="89" t="s">
        <v>7</v>
      </c>
    </row>
    <row r="6" spans="1:7" ht="12.75">
      <c r="A6" s="85" t="s">
        <v>90</v>
      </c>
      <c r="B6" s="135"/>
      <c r="C6" s="136" t="s">
        <v>160</v>
      </c>
      <c r="D6" s="137" t="s">
        <v>161</v>
      </c>
      <c r="E6" s="202" t="s">
        <v>70</v>
      </c>
      <c r="F6" s="203"/>
      <c r="G6" s="88" t="s">
        <v>16</v>
      </c>
    </row>
    <row r="7" spans="1:7" ht="13.5" thickBot="1">
      <c r="A7" s="118"/>
      <c r="B7" s="119" t="s">
        <v>41</v>
      </c>
      <c r="C7" s="119" t="s">
        <v>42</v>
      </c>
      <c r="D7" s="138" t="s">
        <v>43</v>
      </c>
      <c r="E7" s="119" t="s">
        <v>41</v>
      </c>
      <c r="F7" s="119" t="s">
        <v>42</v>
      </c>
      <c r="G7" s="119" t="s">
        <v>84</v>
      </c>
    </row>
    <row r="8" spans="1:7" ht="12.75">
      <c r="A8" s="83" t="s">
        <v>97</v>
      </c>
      <c r="B8" s="113">
        <v>1262</v>
      </c>
      <c r="C8" s="113">
        <v>487</v>
      </c>
      <c r="D8" s="113">
        <v>1749</v>
      </c>
      <c r="E8" s="139">
        <v>25000</v>
      </c>
      <c r="F8" s="139">
        <v>40000</v>
      </c>
      <c r="G8" s="113">
        <v>51030</v>
      </c>
    </row>
    <row r="9" spans="1:7" ht="12.75">
      <c r="A9" s="87" t="s">
        <v>98</v>
      </c>
      <c r="B9" s="130">
        <v>1485</v>
      </c>
      <c r="C9" s="130">
        <v>573</v>
      </c>
      <c r="D9" s="92">
        <v>2058</v>
      </c>
      <c r="E9" s="130">
        <v>27310</v>
      </c>
      <c r="F9" s="130">
        <v>48000</v>
      </c>
      <c r="G9" s="130">
        <v>68059</v>
      </c>
    </row>
    <row r="10" spans="1:7" ht="12.75">
      <c r="A10" s="87" t="s">
        <v>99</v>
      </c>
      <c r="B10" s="92">
        <v>895</v>
      </c>
      <c r="C10" s="92">
        <v>346</v>
      </c>
      <c r="D10" s="92">
        <v>1241</v>
      </c>
      <c r="E10" s="130">
        <v>20000</v>
      </c>
      <c r="F10" s="130">
        <v>40000</v>
      </c>
      <c r="G10" s="92">
        <v>31740</v>
      </c>
    </row>
    <row r="11" spans="1:7" ht="12.75">
      <c r="A11" s="87" t="s">
        <v>100</v>
      </c>
      <c r="B11" s="130">
        <v>762</v>
      </c>
      <c r="C11" s="130">
        <v>295</v>
      </c>
      <c r="D11" s="92">
        <v>1057</v>
      </c>
      <c r="E11" s="130">
        <v>25000</v>
      </c>
      <c r="F11" s="130">
        <v>44240</v>
      </c>
      <c r="G11" s="130">
        <v>32100</v>
      </c>
    </row>
    <row r="12" spans="1:7" ht="12.75">
      <c r="A12" s="98" t="s">
        <v>101</v>
      </c>
      <c r="B12" s="94">
        <v>4404</v>
      </c>
      <c r="C12" s="94">
        <v>1701</v>
      </c>
      <c r="D12" s="94">
        <v>6105</v>
      </c>
      <c r="E12" s="131">
        <v>24763</v>
      </c>
      <c r="F12" s="131">
        <v>43430</v>
      </c>
      <c r="G12" s="94">
        <v>182929</v>
      </c>
    </row>
    <row r="13" spans="1:7" ht="12.75">
      <c r="A13" s="98"/>
      <c r="B13" s="94"/>
      <c r="C13" s="94"/>
      <c r="D13" s="94"/>
      <c r="E13" s="131"/>
      <c r="F13" s="131"/>
      <c r="G13" s="94"/>
    </row>
    <row r="14" spans="1:7" ht="12.75">
      <c r="A14" s="87" t="s">
        <v>104</v>
      </c>
      <c r="B14" s="130">
        <v>2</v>
      </c>
      <c r="C14" s="130" t="s">
        <v>45</v>
      </c>
      <c r="D14" s="92">
        <v>2</v>
      </c>
      <c r="E14" s="130">
        <v>24000</v>
      </c>
      <c r="F14" s="130" t="s">
        <v>45</v>
      </c>
      <c r="G14" s="130">
        <v>48</v>
      </c>
    </row>
    <row r="15" spans="1:7" ht="12.75">
      <c r="A15" s="87" t="s">
        <v>106</v>
      </c>
      <c r="B15" s="130">
        <v>2</v>
      </c>
      <c r="C15" s="92" t="s">
        <v>45</v>
      </c>
      <c r="D15" s="92">
        <v>2</v>
      </c>
      <c r="E15" s="130">
        <v>23000</v>
      </c>
      <c r="F15" s="92" t="s">
        <v>45</v>
      </c>
      <c r="G15" s="130">
        <v>46</v>
      </c>
    </row>
    <row r="16" spans="1:7" ht="12.75">
      <c r="A16" s="98" t="s">
        <v>191</v>
      </c>
      <c r="B16" s="94">
        <v>4</v>
      </c>
      <c r="C16" s="94" t="s">
        <v>45</v>
      </c>
      <c r="D16" s="94">
        <v>4</v>
      </c>
      <c r="E16" s="131">
        <v>23500</v>
      </c>
      <c r="F16" s="131" t="s">
        <v>45</v>
      </c>
      <c r="G16" s="94">
        <v>94</v>
      </c>
    </row>
    <row r="17" spans="1:7" ht="12.75">
      <c r="A17" s="98"/>
      <c r="B17" s="94"/>
      <c r="C17" s="94"/>
      <c r="D17" s="94"/>
      <c r="E17" s="131"/>
      <c r="F17" s="131"/>
      <c r="G17" s="94"/>
    </row>
    <row r="18" spans="1:7" ht="12.75">
      <c r="A18" s="98" t="s">
        <v>107</v>
      </c>
      <c r="B18" s="131" t="s">
        <v>45</v>
      </c>
      <c r="C18" s="131">
        <v>1</v>
      </c>
      <c r="D18" s="94">
        <v>1</v>
      </c>
      <c r="E18" s="131" t="s">
        <v>45</v>
      </c>
      <c r="F18" s="131">
        <v>47000</v>
      </c>
      <c r="G18" s="131">
        <v>47</v>
      </c>
    </row>
    <row r="19" spans="1:7" ht="12.75">
      <c r="A19" s="98"/>
      <c r="B19" s="94"/>
      <c r="C19" s="94"/>
      <c r="D19" s="94"/>
      <c r="E19" s="131"/>
      <c r="F19" s="131"/>
      <c r="G19" s="94"/>
    </row>
    <row r="20" spans="1:7" ht="12.75">
      <c r="A20" s="87" t="s">
        <v>113</v>
      </c>
      <c r="B20" s="132">
        <v>9</v>
      </c>
      <c r="C20" s="132">
        <v>1</v>
      </c>
      <c r="D20" s="92">
        <v>10</v>
      </c>
      <c r="E20" s="132">
        <v>17800</v>
      </c>
      <c r="F20" s="132">
        <v>32800</v>
      </c>
      <c r="G20" s="132">
        <v>193</v>
      </c>
    </row>
    <row r="21" spans="1:7" ht="12.75">
      <c r="A21" s="98" t="s">
        <v>117</v>
      </c>
      <c r="B21" s="94">
        <v>9</v>
      </c>
      <c r="C21" s="94">
        <v>1</v>
      </c>
      <c r="D21" s="94">
        <v>10</v>
      </c>
      <c r="E21" s="131">
        <v>17800</v>
      </c>
      <c r="F21" s="131">
        <v>32800</v>
      </c>
      <c r="G21" s="94">
        <v>193</v>
      </c>
    </row>
    <row r="22" spans="1:7" ht="12.75">
      <c r="A22" s="98"/>
      <c r="B22" s="94"/>
      <c r="C22" s="94"/>
      <c r="D22" s="94"/>
      <c r="E22" s="131"/>
      <c r="F22" s="131"/>
      <c r="G22" s="94"/>
    </row>
    <row r="23" spans="1:7" ht="12.75">
      <c r="A23" s="87" t="s">
        <v>120</v>
      </c>
      <c r="B23" s="92">
        <v>9</v>
      </c>
      <c r="C23" s="92">
        <v>2</v>
      </c>
      <c r="D23" s="92">
        <v>11</v>
      </c>
      <c r="E23" s="130">
        <v>20000</v>
      </c>
      <c r="F23" s="130">
        <v>32000</v>
      </c>
      <c r="G23" s="92">
        <v>244</v>
      </c>
    </row>
    <row r="24" spans="1:7" ht="12.75">
      <c r="A24" s="87" t="s">
        <v>121</v>
      </c>
      <c r="B24" s="130">
        <v>49</v>
      </c>
      <c r="C24" s="130">
        <v>103</v>
      </c>
      <c r="D24" s="92">
        <v>152</v>
      </c>
      <c r="E24" s="130">
        <v>15000</v>
      </c>
      <c r="F24" s="130">
        <v>36000</v>
      </c>
      <c r="G24" s="130">
        <v>4443</v>
      </c>
    </row>
    <row r="25" spans="1:7" ht="12.75">
      <c r="A25" s="87" t="s">
        <v>123</v>
      </c>
      <c r="B25" s="130">
        <v>2</v>
      </c>
      <c r="C25" s="130">
        <v>4</v>
      </c>
      <c r="D25" s="92">
        <v>6</v>
      </c>
      <c r="E25" s="130">
        <v>17000</v>
      </c>
      <c r="F25" s="130">
        <v>28000</v>
      </c>
      <c r="G25" s="130">
        <v>146</v>
      </c>
    </row>
    <row r="26" spans="1:7" ht="12.75">
      <c r="A26" s="98" t="s">
        <v>192</v>
      </c>
      <c r="B26" s="94">
        <v>60</v>
      </c>
      <c r="C26" s="94">
        <v>109</v>
      </c>
      <c r="D26" s="94">
        <v>169</v>
      </c>
      <c r="E26" s="131">
        <v>15817</v>
      </c>
      <c r="F26" s="131">
        <v>35633</v>
      </c>
      <c r="G26" s="94">
        <v>4833</v>
      </c>
    </row>
    <row r="27" spans="1:7" ht="12.75">
      <c r="A27" s="98"/>
      <c r="B27" s="94"/>
      <c r="C27" s="94"/>
      <c r="D27" s="94"/>
      <c r="E27" s="131"/>
      <c r="F27" s="131"/>
      <c r="G27" s="94"/>
    </row>
    <row r="28" spans="1:7" ht="12.75">
      <c r="A28" s="98" t="s">
        <v>128</v>
      </c>
      <c r="B28" s="131">
        <v>2</v>
      </c>
      <c r="C28" s="131">
        <v>4</v>
      </c>
      <c r="D28" s="94">
        <v>6</v>
      </c>
      <c r="E28" s="131">
        <v>9000</v>
      </c>
      <c r="F28" s="131">
        <v>27000</v>
      </c>
      <c r="G28" s="131">
        <v>126</v>
      </c>
    </row>
    <row r="29" spans="1:7" ht="12.75">
      <c r="A29" s="87"/>
      <c r="B29" s="92"/>
      <c r="C29" s="92"/>
      <c r="D29" s="92"/>
      <c r="E29" s="130"/>
      <c r="F29" s="130"/>
      <c r="G29" s="92"/>
    </row>
    <row r="30" spans="1:7" ht="12.75">
      <c r="A30" s="87" t="s">
        <v>129</v>
      </c>
      <c r="B30" s="92" t="s">
        <v>45</v>
      </c>
      <c r="C30" s="92">
        <v>31</v>
      </c>
      <c r="D30" s="92">
        <v>31</v>
      </c>
      <c r="E30" s="130" t="s">
        <v>45</v>
      </c>
      <c r="F30" s="130">
        <v>31000</v>
      </c>
      <c r="G30" s="92">
        <v>961</v>
      </c>
    </row>
    <row r="31" spans="1:7" ht="12.75">
      <c r="A31" s="87" t="s">
        <v>131</v>
      </c>
      <c r="B31" s="92">
        <v>1</v>
      </c>
      <c r="C31" s="92" t="s">
        <v>45</v>
      </c>
      <c r="D31" s="92">
        <v>1</v>
      </c>
      <c r="E31" s="130">
        <v>6500</v>
      </c>
      <c r="F31" s="130">
        <v>25500</v>
      </c>
      <c r="G31" s="92">
        <v>7</v>
      </c>
    </row>
    <row r="32" spans="1:7" ht="12.75">
      <c r="A32" s="87" t="s">
        <v>133</v>
      </c>
      <c r="B32" s="92" t="s">
        <v>45</v>
      </c>
      <c r="C32" s="92">
        <v>32</v>
      </c>
      <c r="D32" s="92">
        <v>32</v>
      </c>
      <c r="E32" s="130" t="s">
        <v>45</v>
      </c>
      <c r="F32" s="130">
        <v>33000</v>
      </c>
      <c r="G32" s="92">
        <v>1056</v>
      </c>
    </row>
    <row r="33" spans="1:7" ht="12.75">
      <c r="A33" s="98" t="s">
        <v>134</v>
      </c>
      <c r="B33" s="94">
        <v>1</v>
      </c>
      <c r="C33" s="94">
        <v>63</v>
      </c>
      <c r="D33" s="94">
        <v>64</v>
      </c>
      <c r="E33" s="131">
        <v>6500</v>
      </c>
      <c r="F33" s="131">
        <v>32016</v>
      </c>
      <c r="G33" s="94">
        <v>2024</v>
      </c>
    </row>
    <row r="34" spans="1:7" ht="12.75">
      <c r="A34" s="87"/>
      <c r="B34" s="92"/>
      <c r="C34" s="92"/>
      <c r="D34" s="92"/>
      <c r="E34" s="130"/>
      <c r="F34" s="130"/>
      <c r="G34" s="92"/>
    </row>
    <row r="35" spans="1:7" ht="12.75">
      <c r="A35" s="87" t="s">
        <v>135</v>
      </c>
      <c r="B35" s="132">
        <v>2</v>
      </c>
      <c r="C35" s="132">
        <v>2</v>
      </c>
      <c r="D35" s="92">
        <v>4</v>
      </c>
      <c r="E35" s="132">
        <v>10000</v>
      </c>
      <c r="F35" s="132">
        <v>25000</v>
      </c>
      <c r="G35" s="130">
        <v>70</v>
      </c>
    </row>
    <row r="36" spans="1:7" ht="12.75">
      <c r="A36" s="87" t="s">
        <v>136</v>
      </c>
      <c r="B36" s="132">
        <v>75</v>
      </c>
      <c r="C36" s="132">
        <v>28</v>
      </c>
      <c r="D36" s="92">
        <v>103</v>
      </c>
      <c r="E36" s="132">
        <v>9000</v>
      </c>
      <c r="F36" s="132">
        <v>27000</v>
      </c>
      <c r="G36" s="130">
        <v>1431</v>
      </c>
    </row>
    <row r="37" spans="1:7" ht="12.75">
      <c r="A37" s="87" t="s">
        <v>137</v>
      </c>
      <c r="B37" s="96">
        <v>18</v>
      </c>
      <c r="C37" s="92" t="s">
        <v>45</v>
      </c>
      <c r="D37" s="96">
        <v>18</v>
      </c>
      <c r="E37" s="96">
        <v>7000</v>
      </c>
      <c r="F37" s="92" t="s">
        <v>45</v>
      </c>
      <c r="G37" s="96">
        <v>126</v>
      </c>
    </row>
    <row r="38" spans="1:7" ht="12.75">
      <c r="A38" s="98" t="s">
        <v>138</v>
      </c>
      <c r="B38" s="94">
        <v>95</v>
      </c>
      <c r="C38" s="94">
        <v>30</v>
      </c>
      <c r="D38" s="94">
        <v>125</v>
      </c>
      <c r="E38" s="131">
        <v>8642</v>
      </c>
      <c r="F38" s="131">
        <v>26867</v>
      </c>
      <c r="G38" s="94">
        <v>1627</v>
      </c>
    </row>
    <row r="39" spans="1:7" ht="12.75">
      <c r="A39" s="98"/>
      <c r="B39" s="94"/>
      <c r="C39" s="94"/>
      <c r="D39" s="94"/>
      <c r="E39" s="131"/>
      <c r="F39" s="131"/>
      <c r="G39" s="94"/>
    </row>
    <row r="40" spans="1:7" ht="12.75">
      <c r="A40" s="87" t="s">
        <v>141</v>
      </c>
      <c r="B40" s="92" t="s">
        <v>45</v>
      </c>
      <c r="C40" s="130">
        <v>50</v>
      </c>
      <c r="D40" s="92">
        <v>50</v>
      </c>
      <c r="E40" s="92" t="s">
        <v>45</v>
      </c>
      <c r="F40" s="130">
        <v>30000</v>
      </c>
      <c r="G40" s="130">
        <v>1500</v>
      </c>
    </row>
    <row r="41" spans="1:7" ht="12.75">
      <c r="A41" s="98" t="s">
        <v>142</v>
      </c>
      <c r="B41" s="94" t="s">
        <v>45</v>
      </c>
      <c r="C41" s="94">
        <v>50</v>
      </c>
      <c r="D41" s="94">
        <v>50</v>
      </c>
      <c r="E41" s="94" t="s">
        <v>45</v>
      </c>
      <c r="F41" s="131">
        <v>30000</v>
      </c>
      <c r="G41" s="94">
        <v>1500</v>
      </c>
    </row>
    <row r="42" spans="1:7" ht="12.75">
      <c r="A42" s="87"/>
      <c r="B42" s="92"/>
      <c r="C42" s="92"/>
      <c r="D42" s="92"/>
      <c r="E42" s="130"/>
      <c r="F42" s="130"/>
      <c r="G42" s="92"/>
    </row>
    <row r="43" spans="1:7" ht="12.75">
      <c r="A43" s="87" t="s">
        <v>145</v>
      </c>
      <c r="B43" s="130">
        <v>30</v>
      </c>
      <c r="C43" s="130">
        <v>20</v>
      </c>
      <c r="D43" s="92">
        <v>50</v>
      </c>
      <c r="E43" s="130">
        <v>15000</v>
      </c>
      <c r="F43" s="130">
        <v>30000</v>
      </c>
      <c r="G43" s="130">
        <v>1050</v>
      </c>
    </row>
    <row r="44" spans="1:9" ht="12.75">
      <c r="A44" s="87" t="s">
        <v>147</v>
      </c>
      <c r="B44" s="92">
        <v>7</v>
      </c>
      <c r="C44" s="92">
        <v>27</v>
      </c>
      <c r="D44" s="92">
        <v>34</v>
      </c>
      <c r="E44" s="130">
        <v>11500</v>
      </c>
      <c r="F44" s="130">
        <v>25000</v>
      </c>
      <c r="G44" s="92">
        <v>756</v>
      </c>
      <c r="I44" s="140"/>
    </row>
    <row r="45" spans="1:7" ht="12.75">
      <c r="A45" s="98" t="s">
        <v>193</v>
      </c>
      <c r="B45" s="94">
        <v>37</v>
      </c>
      <c r="C45" s="94">
        <v>47</v>
      </c>
      <c r="D45" s="94">
        <v>84</v>
      </c>
      <c r="E45" s="131">
        <v>14338</v>
      </c>
      <c r="F45" s="131">
        <v>27128</v>
      </c>
      <c r="G45" s="94">
        <v>1806</v>
      </c>
    </row>
    <row r="46" spans="1:7" ht="12.75">
      <c r="A46" s="87"/>
      <c r="B46" s="92"/>
      <c r="C46" s="92"/>
      <c r="D46" s="92"/>
      <c r="E46" s="130"/>
      <c r="F46" s="130"/>
      <c r="G46" s="92"/>
    </row>
    <row r="47" spans="1:7" ht="12.75">
      <c r="A47" s="87" t="s">
        <v>152</v>
      </c>
      <c r="B47" s="130">
        <v>62</v>
      </c>
      <c r="C47" s="130">
        <v>42</v>
      </c>
      <c r="D47" s="92">
        <v>104</v>
      </c>
      <c r="E47" s="130">
        <v>4000</v>
      </c>
      <c r="F47" s="130">
        <v>20000</v>
      </c>
      <c r="G47" s="130">
        <v>1088</v>
      </c>
    </row>
    <row r="48" spans="1:7" ht="12.75">
      <c r="A48" s="98" t="s">
        <v>153</v>
      </c>
      <c r="B48" s="94">
        <v>62</v>
      </c>
      <c r="C48" s="94">
        <v>42</v>
      </c>
      <c r="D48" s="94">
        <v>104</v>
      </c>
      <c r="E48" s="131">
        <v>4000</v>
      </c>
      <c r="F48" s="131">
        <v>20000</v>
      </c>
      <c r="G48" s="94">
        <v>1088</v>
      </c>
    </row>
    <row r="49" spans="1:7" ht="12.75">
      <c r="A49" s="98"/>
      <c r="B49" s="94"/>
      <c r="C49" s="94"/>
      <c r="D49" s="94"/>
      <c r="E49" s="131"/>
      <c r="F49" s="131"/>
      <c r="G49" s="94"/>
    </row>
    <row r="50" spans="1:7" ht="13.5" thickBot="1">
      <c r="A50" s="99" t="s">
        <v>154</v>
      </c>
      <c r="B50" s="100">
        <v>4674</v>
      </c>
      <c r="C50" s="100">
        <v>2048</v>
      </c>
      <c r="D50" s="100">
        <v>6722</v>
      </c>
      <c r="E50" s="134">
        <v>23937</v>
      </c>
      <c r="F50" s="134">
        <v>41203</v>
      </c>
      <c r="G50" s="100">
        <v>196267</v>
      </c>
    </row>
  </sheetData>
  <mergeCells count="4">
    <mergeCell ref="A1:G1"/>
    <mergeCell ref="A3:G3"/>
    <mergeCell ref="E5:F5"/>
    <mergeCell ref="E6:F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79">
    <pageSetUpPr fitToPage="1"/>
  </sheetPr>
  <dimension ref="A1:J87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28.7109375" style="84" customWidth="1"/>
    <col min="2" max="9" width="12.7109375" style="84" customWidth="1"/>
    <col min="10" max="16384" width="11.421875" style="84" customWidth="1"/>
  </cols>
  <sheetData>
    <row r="1" spans="1:9" s="81" customFormat="1" ht="18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3" spans="1:9" s="82" customFormat="1" ht="15">
      <c r="A3" s="206" t="s">
        <v>186</v>
      </c>
      <c r="B3" s="206"/>
      <c r="C3" s="206"/>
      <c r="D3" s="206"/>
      <c r="E3" s="206"/>
      <c r="F3" s="206"/>
      <c r="G3" s="206"/>
      <c r="H3" s="206"/>
      <c r="I3" s="206"/>
    </row>
    <row r="4" spans="1:9" s="82" customFormat="1" ht="15">
      <c r="A4" s="126"/>
      <c r="B4" s="127"/>
      <c r="C4" s="127"/>
      <c r="D4" s="127"/>
      <c r="E4" s="127"/>
      <c r="F4" s="127"/>
      <c r="G4" s="127"/>
      <c r="H4" s="128"/>
      <c r="I4" s="128"/>
    </row>
    <row r="5" spans="1:9" ht="12.75">
      <c r="A5" s="142" t="s">
        <v>88</v>
      </c>
      <c r="B5" s="197" t="s">
        <v>155</v>
      </c>
      <c r="C5" s="198"/>
      <c r="D5" s="198"/>
      <c r="E5" s="198"/>
      <c r="F5" s="199"/>
      <c r="G5" s="197" t="s">
        <v>156</v>
      </c>
      <c r="H5" s="198"/>
      <c r="I5" s="198"/>
    </row>
    <row r="6" spans="1:9" ht="12.75">
      <c r="A6" s="85" t="s">
        <v>90</v>
      </c>
      <c r="B6" s="202" t="s">
        <v>39</v>
      </c>
      <c r="C6" s="203"/>
      <c r="D6" s="202" t="s">
        <v>40</v>
      </c>
      <c r="E6" s="218"/>
      <c r="F6" s="216" t="s">
        <v>43</v>
      </c>
      <c r="G6" s="197" t="s">
        <v>157</v>
      </c>
      <c r="H6" s="199"/>
      <c r="I6" s="89" t="s">
        <v>158</v>
      </c>
    </row>
    <row r="7" spans="1:9" ht="13.5" thickBot="1">
      <c r="A7" s="118"/>
      <c r="B7" s="119" t="s">
        <v>41</v>
      </c>
      <c r="C7" s="119" t="s">
        <v>42</v>
      </c>
      <c r="D7" s="119" t="s">
        <v>41</v>
      </c>
      <c r="E7" s="119" t="s">
        <v>42</v>
      </c>
      <c r="F7" s="217"/>
      <c r="G7" s="119" t="s">
        <v>41</v>
      </c>
      <c r="H7" s="129" t="s">
        <v>42</v>
      </c>
      <c r="I7" s="119" t="s">
        <v>159</v>
      </c>
    </row>
    <row r="8" spans="1:9" ht="12.75">
      <c r="A8" s="83" t="s">
        <v>97</v>
      </c>
      <c r="B8" s="113">
        <v>57500</v>
      </c>
      <c r="C8" s="141">
        <v>465</v>
      </c>
      <c r="D8" s="113">
        <v>35080</v>
      </c>
      <c r="E8" s="113" t="s">
        <v>45</v>
      </c>
      <c r="F8" s="113">
        <v>93045</v>
      </c>
      <c r="G8" s="139">
        <v>50000</v>
      </c>
      <c r="H8" s="141">
        <v>70000</v>
      </c>
      <c r="I8" s="113">
        <v>2907550</v>
      </c>
    </row>
    <row r="9" spans="1:9" ht="12.75">
      <c r="A9" s="87" t="s">
        <v>98</v>
      </c>
      <c r="B9" s="130">
        <v>111769</v>
      </c>
      <c r="C9" s="130">
        <v>1598</v>
      </c>
      <c r="D9" s="92" t="s">
        <v>45</v>
      </c>
      <c r="E9" s="92" t="s">
        <v>45</v>
      </c>
      <c r="F9" s="92">
        <v>113367</v>
      </c>
      <c r="G9" s="130">
        <v>49290</v>
      </c>
      <c r="H9" s="130">
        <v>78000</v>
      </c>
      <c r="I9" s="130">
        <v>5633738</v>
      </c>
    </row>
    <row r="10" spans="1:9" ht="12.75">
      <c r="A10" s="87" t="s">
        <v>99</v>
      </c>
      <c r="B10" s="92">
        <v>2020</v>
      </c>
      <c r="C10" s="92">
        <v>7</v>
      </c>
      <c r="D10" s="92" t="s">
        <v>45</v>
      </c>
      <c r="E10" s="92" t="s">
        <v>45</v>
      </c>
      <c r="F10" s="92">
        <v>2027</v>
      </c>
      <c r="G10" s="130">
        <v>30000</v>
      </c>
      <c r="H10" s="130">
        <v>60000</v>
      </c>
      <c r="I10" s="92">
        <v>61020</v>
      </c>
    </row>
    <row r="11" spans="1:9" ht="12.75">
      <c r="A11" s="87" t="s">
        <v>100</v>
      </c>
      <c r="B11" s="130">
        <v>21026</v>
      </c>
      <c r="C11" s="130">
        <v>106</v>
      </c>
      <c r="D11" s="92" t="s">
        <v>45</v>
      </c>
      <c r="E11" s="92" t="s">
        <v>45</v>
      </c>
      <c r="F11" s="92">
        <v>21132</v>
      </c>
      <c r="G11" s="130">
        <v>50000</v>
      </c>
      <c r="H11" s="130">
        <v>80000</v>
      </c>
      <c r="I11" s="130">
        <v>1059780</v>
      </c>
    </row>
    <row r="12" spans="1:9" ht="12.75">
      <c r="A12" s="98" t="s">
        <v>101</v>
      </c>
      <c r="B12" s="94">
        <v>192315</v>
      </c>
      <c r="C12" s="94">
        <v>2176</v>
      </c>
      <c r="D12" s="97">
        <v>35080</v>
      </c>
      <c r="E12" s="94" t="s">
        <v>45</v>
      </c>
      <c r="F12" s="94">
        <v>229571</v>
      </c>
      <c r="G12" s="131">
        <v>49377</v>
      </c>
      <c r="H12" s="131">
        <v>76330</v>
      </c>
      <c r="I12" s="94">
        <v>9662088</v>
      </c>
    </row>
    <row r="13" spans="1:9" ht="12.75">
      <c r="A13" s="98"/>
      <c r="B13" s="94"/>
      <c r="C13" s="94"/>
      <c r="D13" s="94"/>
      <c r="E13" s="94"/>
      <c r="F13" s="94"/>
      <c r="G13" s="131"/>
      <c r="H13" s="131"/>
      <c r="I13" s="94"/>
    </row>
    <row r="14" spans="1:9" s="95" customFormat="1" ht="12.75">
      <c r="A14" s="98" t="s">
        <v>102</v>
      </c>
      <c r="B14" s="131">
        <v>7129</v>
      </c>
      <c r="C14" s="97">
        <v>200</v>
      </c>
      <c r="D14" s="97">
        <v>3141</v>
      </c>
      <c r="E14" s="94" t="s">
        <v>45</v>
      </c>
      <c r="F14" s="94">
        <v>10470</v>
      </c>
      <c r="G14" s="131">
        <v>45000</v>
      </c>
      <c r="H14" s="97">
        <v>65000</v>
      </c>
      <c r="I14" s="131">
        <v>333805</v>
      </c>
    </row>
    <row r="15" spans="1:9" ht="12.75">
      <c r="A15" s="98"/>
      <c r="B15" s="94"/>
      <c r="C15" s="94"/>
      <c r="D15" s="94"/>
      <c r="E15" s="94"/>
      <c r="F15" s="94"/>
      <c r="G15" s="131"/>
      <c r="H15" s="131"/>
      <c r="I15" s="94"/>
    </row>
    <row r="16" spans="1:9" s="95" customFormat="1" ht="12.75">
      <c r="A16" s="98" t="s">
        <v>103</v>
      </c>
      <c r="B16" s="94">
        <v>5321</v>
      </c>
      <c r="C16" s="94">
        <v>244</v>
      </c>
      <c r="D16" s="94" t="s">
        <v>45</v>
      </c>
      <c r="E16" s="94" t="s">
        <v>45</v>
      </c>
      <c r="F16" s="94">
        <v>5565</v>
      </c>
      <c r="G16" s="131">
        <v>30000</v>
      </c>
      <c r="H16" s="131">
        <v>46000</v>
      </c>
      <c r="I16" s="94">
        <v>170854</v>
      </c>
    </row>
    <row r="17" spans="1:9" ht="12.75">
      <c r="A17" s="87"/>
      <c r="B17" s="92"/>
      <c r="C17" s="92"/>
      <c r="D17" s="92"/>
      <c r="E17" s="92"/>
      <c r="F17" s="92"/>
      <c r="G17" s="130"/>
      <c r="H17" s="130"/>
      <c r="I17" s="92"/>
    </row>
    <row r="18" spans="1:9" ht="12.75">
      <c r="A18" s="87" t="s">
        <v>104</v>
      </c>
      <c r="B18" s="130">
        <v>3215</v>
      </c>
      <c r="C18" s="130" t="s">
        <v>45</v>
      </c>
      <c r="D18" s="92" t="s">
        <v>45</v>
      </c>
      <c r="E18" s="92" t="s">
        <v>45</v>
      </c>
      <c r="F18" s="92">
        <v>3215</v>
      </c>
      <c r="G18" s="130">
        <v>43500</v>
      </c>
      <c r="H18" s="130" t="s">
        <v>45</v>
      </c>
      <c r="I18" s="130">
        <v>139853</v>
      </c>
    </row>
    <row r="19" spans="1:9" ht="12.75">
      <c r="A19" s="87" t="s">
        <v>105</v>
      </c>
      <c r="B19" s="130">
        <v>2115</v>
      </c>
      <c r="C19" s="92" t="s">
        <v>45</v>
      </c>
      <c r="D19" s="92" t="s">
        <v>45</v>
      </c>
      <c r="E19" s="92" t="s">
        <v>45</v>
      </c>
      <c r="F19" s="92">
        <v>2115</v>
      </c>
      <c r="G19" s="130">
        <v>42500</v>
      </c>
      <c r="H19" s="92" t="s">
        <v>45</v>
      </c>
      <c r="I19" s="130">
        <v>89888</v>
      </c>
    </row>
    <row r="20" spans="1:9" ht="12.75">
      <c r="A20" s="87" t="s">
        <v>106</v>
      </c>
      <c r="B20" s="130">
        <v>1830</v>
      </c>
      <c r="C20" s="92" t="s">
        <v>45</v>
      </c>
      <c r="D20" s="92" t="s">
        <v>45</v>
      </c>
      <c r="E20" s="92" t="s">
        <v>45</v>
      </c>
      <c r="F20" s="92">
        <v>1830</v>
      </c>
      <c r="G20" s="130">
        <v>43000</v>
      </c>
      <c r="H20" s="92" t="s">
        <v>45</v>
      </c>
      <c r="I20" s="130">
        <v>78690</v>
      </c>
    </row>
    <row r="21" spans="1:9" ht="12.75">
      <c r="A21" s="98" t="s">
        <v>191</v>
      </c>
      <c r="B21" s="94">
        <v>7160</v>
      </c>
      <c r="C21" s="94" t="s">
        <v>45</v>
      </c>
      <c r="D21" s="94" t="s">
        <v>45</v>
      </c>
      <c r="E21" s="94" t="s">
        <v>45</v>
      </c>
      <c r="F21" s="94">
        <v>7160</v>
      </c>
      <c r="G21" s="131">
        <v>43077</v>
      </c>
      <c r="H21" s="131" t="s">
        <v>45</v>
      </c>
      <c r="I21" s="94">
        <v>308431</v>
      </c>
    </row>
    <row r="22" spans="1:9" ht="12.75">
      <c r="A22" s="98"/>
      <c r="B22" s="94"/>
      <c r="C22" s="94"/>
      <c r="D22" s="94"/>
      <c r="E22" s="94"/>
      <c r="F22" s="94"/>
      <c r="G22" s="131"/>
      <c r="H22" s="131"/>
      <c r="I22" s="94"/>
    </row>
    <row r="23" spans="1:9" s="95" customFormat="1" ht="12.75">
      <c r="A23" s="98" t="s">
        <v>107</v>
      </c>
      <c r="B23" s="131">
        <v>4986</v>
      </c>
      <c r="C23" s="131">
        <v>149</v>
      </c>
      <c r="D23" s="94" t="s">
        <v>45</v>
      </c>
      <c r="E23" s="94" t="s">
        <v>45</v>
      </c>
      <c r="F23" s="94">
        <v>5135</v>
      </c>
      <c r="G23" s="131">
        <v>42416</v>
      </c>
      <c r="H23" s="131">
        <v>33617</v>
      </c>
      <c r="I23" s="131">
        <v>216495</v>
      </c>
    </row>
    <row r="24" spans="1:9" ht="12.75">
      <c r="A24" s="98"/>
      <c r="B24" s="94"/>
      <c r="C24" s="94"/>
      <c r="D24" s="94"/>
      <c r="E24" s="94"/>
      <c r="F24" s="94"/>
      <c r="G24" s="131"/>
      <c r="H24" s="131"/>
      <c r="I24" s="94"/>
    </row>
    <row r="25" spans="1:9" s="95" customFormat="1" ht="12.75">
      <c r="A25" s="98" t="s">
        <v>108</v>
      </c>
      <c r="B25" s="131">
        <v>52</v>
      </c>
      <c r="C25" s="131">
        <v>1</v>
      </c>
      <c r="D25" s="131" t="s">
        <v>45</v>
      </c>
      <c r="E25" s="94" t="s">
        <v>45</v>
      </c>
      <c r="F25" s="94">
        <v>53</v>
      </c>
      <c r="G25" s="131">
        <v>15220</v>
      </c>
      <c r="H25" s="131">
        <v>58323</v>
      </c>
      <c r="I25" s="131">
        <v>850</v>
      </c>
    </row>
    <row r="26" spans="1:9" ht="12.75">
      <c r="A26" s="87"/>
      <c r="B26" s="92"/>
      <c r="C26" s="92"/>
      <c r="D26" s="92"/>
      <c r="E26" s="92"/>
      <c r="F26" s="92"/>
      <c r="G26" s="130"/>
      <c r="H26" s="130"/>
      <c r="I26" s="92"/>
    </row>
    <row r="27" spans="1:9" ht="12.75">
      <c r="A27" s="87" t="s">
        <v>109</v>
      </c>
      <c r="B27" s="92" t="s">
        <v>45</v>
      </c>
      <c r="C27" s="92">
        <v>325</v>
      </c>
      <c r="D27" s="92">
        <v>35</v>
      </c>
      <c r="E27" s="92">
        <v>1100</v>
      </c>
      <c r="F27" s="92">
        <v>1460</v>
      </c>
      <c r="G27" s="130" t="s">
        <v>45</v>
      </c>
      <c r="H27" s="130">
        <v>63000</v>
      </c>
      <c r="I27" s="92">
        <v>20475</v>
      </c>
    </row>
    <row r="28" spans="1:9" ht="12.75">
      <c r="A28" s="87" t="s">
        <v>110</v>
      </c>
      <c r="B28" s="92" t="s">
        <v>45</v>
      </c>
      <c r="C28" s="92" t="s">
        <v>45</v>
      </c>
      <c r="D28" s="92" t="s">
        <v>45</v>
      </c>
      <c r="E28" s="92" t="s">
        <v>45</v>
      </c>
      <c r="F28" s="92" t="s">
        <v>45</v>
      </c>
      <c r="G28" s="130" t="s">
        <v>45</v>
      </c>
      <c r="H28" s="130" t="s">
        <v>45</v>
      </c>
      <c r="I28" s="92" t="s">
        <v>45</v>
      </c>
    </row>
    <row r="29" spans="1:9" ht="12.75">
      <c r="A29" s="87" t="s">
        <v>111</v>
      </c>
      <c r="B29" s="92" t="s">
        <v>45</v>
      </c>
      <c r="C29" s="92" t="s">
        <v>45</v>
      </c>
      <c r="D29" s="92" t="s">
        <v>45</v>
      </c>
      <c r="E29" s="92" t="s">
        <v>45</v>
      </c>
      <c r="F29" s="92" t="s">
        <v>45</v>
      </c>
      <c r="G29" s="130" t="s">
        <v>45</v>
      </c>
      <c r="H29" s="130" t="s">
        <v>45</v>
      </c>
      <c r="I29" s="92" t="s">
        <v>45</v>
      </c>
    </row>
    <row r="30" spans="1:9" ht="12.75">
      <c r="A30" s="98" t="s">
        <v>112</v>
      </c>
      <c r="B30" s="94" t="s">
        <v>45</v>
      </c>
      <c r="C30" s="94">
        <v>325</v>
      </c>
      <c r="D30" s="94">
        <v>35</v>
      </c>
      <c r="E30" s="94">
        <v>1100</v>
      </c>
      <c r="F30" s="94">
        <v>1460</v>
      </c>
      <c r="G30" s="131" t="s">
        <v>45</v>
      </c>
      <c r="H30" s="131">
        <v>63000</v>
      </c>
      <c r="I30" s="94">
        <v>20475</v>
      </c>
    </row>
    <row r="31" spans="1:9" ht="12.75">
      <c r="A31" s="87"/>
      <c r="B31" s="92"/>
      <c r="C31" s="92"/>
      <c r="D31" s="92"/>
      <c r="E31" s="92"/>
      <c r="F31" s="92"/>
      <c r="G31" s="130"/>
      <c r="H31" s="130"/>
      <c r="I31" s="92"/>
    </row>
    <row r="32" spans="1:9" ht="12.75">
      <c r="A32" s="87" t="s">
        <v>113</v>
      </c>
      <c r="B32" s="132">
        <v>1527</v>
      </c>
      <c r="C32" s="132">
        <v>42</v>
      </c>
      <c r="D32" s="132">
        <v>2645</v>
      </c>
      <c r="E32" s="92" t="s">
        <v>45</v>
      </c>
      <c r="F32" s="92">
        <v>4214</v>
      </c>
      <c r="G32" s="132">
        <v>24600</v>
      </c>
      <c r="H32" s="132">
        <v>42400</v>
      </c>
      <c r="I32" s="132">
        <v>39345</v>
      </c>
    </row>
    <row r="33" spans="1:9" ht="12.75">
      <c r="A33" s="87" t="s">
        <v>114</v>
      </c>
      <c r="B33" s="132">
        <v>1627</v>
      </c>
      <c r="C33" s="132">
        <v>145</v>
      </c>
      <c r="D33" s="92" t="s">
        <v>45</v>
      </c>
      <c r="E33" s="92" t="s">
        <v>45</v>
      </c>
      <c r="F33" s="92">
        <v>1772</v>
      </c>
      <c r="G33" s="132">
        <v>38000</v>
      </c>
      <c r="H33" s="132">
        <v>54000</v>
      </c>
      <c r="I33" s="130">
        <v>69656</v>
      </c>
    </row>
    <row r="34" spans="1:9" ht="12.75">
      <c r="A34" s="87" t="s">
        <v>115</v>
      </c>
      <c r="B34" s="132">
        <v>1450</v>
      </c>
      <c r="C34" s="132">
        <v>738</v>
      </c>
      <c r="D34" s="96">
        <v>165</v>
      </c>
      <c r="E34" s="92" t="s">
        <v>45</v>
      </c>
      <c r="F34" s="92">
        <v>2353</v>
      </c>
      <c r="G34" s="132">
        <v>17000</v>
      </c>
      <c r="H34" s="132">
        <v>38000</v>
      </c>
      <c r="I34" s="130">
        <v>52694</v>
      </c>
    </row>
    <row r="35" spans="1:9" ht="12.75">
      <c r="A35" s="87" t="s">
        <v>116</v>
      </c>
      <c r="B35" s="132">
        <v>4</v>
      </c>
      <c r="C35" s="132">
        <v>12</v>
      </c>
      <c r="D35" s="92" t="s">
        <v>45</v>
      </c>
      <c r="E35" s="92" t="s">
        <v>45</v>
      </c>
      <c r="F35" s="92">
        <v>16</v>
      </c>
      <c r="G35" s="132">
        <v>10000</v>
      </c>
      <c r="H35" s="132">
        <v>35000</v>
      </c>
      <c r="I35" s="130">
        <v>460</v>
      </c>
    </row>
    <row r="36" spans="1:9" ht="12.75">
      <c r="A36" s="98" t="s">
        <v>117</v>
      </c>
      <c r="B36" s="94">
        <v>4608</v>
      </c>
      <c r="C36" s="94">
        <v>937</v>
      </c>
      <c r="D36" s="94">
        <v>2810</v>
      </c>
      <c r="E36" s="94" t="s">
        <v>45</v>
      </c>
      <c r="F36" s="94">
        <v>8355</v>
      </c>
      <c r="G36" s="131">
        <v>26927</v>
      </c>
      <c r="H36" s="131">
        <v>40635</v>
      </c>
      <c r="I36" s="94">
        <v>162155</v>
      </c>
    </row>
    <row r="37" spans="1:9" ht="12.75">
      <c r="A37" s="98"/>
      <c r="B37" s="94"/>
      <c r="C37" s="94"/>
      <c r="D37" s="94"/>
      <c r="E37" s="94"/>
      <c r="F37" s="94"/>
      <c r="G37" s="131"/>
      <c r="H37" s="131"/>
      <c r="I37" s="94"/>
    </row>
    <row r="38" spans="1:9" s="95" customFormat="1" ht="12.75">
      <c r="A38" s="98" t="s">
        <v>118</v>
      </c>
      <c r="B38" s="131" t="s">
        <v>45</v>
      </c>
      <c r="C38" s="131" t="s">
        <v>45</v>
      </c>
      <c r="D38" s="94" t="s">
        <v>45</v>
      </c>
      <c r="E38" s="94" t="s">
        <v>45</v>
      </c>
      <c r="F38" s="94" t="s">
        <v>45</v>
      </c>
      <c r="G38" s="131" t="s">
        <v>45</v>
      </c>
      <c r="H38" s="131" t="s">
        <v>45</v>
      </c>
      <c r="I38" s="131" t="s">
        <v>45</v>
      </c>
    </row>
    <row r="39" spans="1:9" ht="12.75">
      <c r="A39" s="87"/>
      <c r="B39" s="92"/>
      <c r="C39" s="92"/>
      <c r="D39" s="92"/>
      <c r="E39" s="92"/>
      <c r="F39" s="92"/>
      <c r="G39" s="130"/>
      <c r="H39" s="130"/>
      <c r="I39" s="92"/>
    </row>
    <row r="40" spans="1:9" ht="12.75">
      <c r="A40" s="87" t="s">
        <v>119</v>
      </c>
      <c r="B40" s="96">
        <v>43</v>
      </c>
      <c r="C40" s="130">
        <v>24</v>
      </c>
      <c r="D40" s="92" t="s">
        <v>45</v>
      </c>
      <c r="E40" s="92" t="s">
        <v>45</v>
      </c>
      <c r="F40" s="92">
        <v>67</v>
      </c>
      <c r="G40" s="96">
        <v>16000</v>
      </c>
      <c r="H40" s="130">
        <v>37000</v>
      </c>
      <c r="I40" s="130">
        <v>1576</v>
      </c>
    </row>
    <row r="41" spans="1:9" ht="12.75">
      <c r="A41" s="87" t="s">
        <v>120</v>
      </c>
      <c r="B41" s="92">
        <v>446</v>
      </c>
      <c r="C41" s="92">
        <v>25</v>
      </c>
      <c r="D41" s="92" t="s">
        <v>45</v>
      </c>
      <c r="E41" s="92" t="s">
        <v>45</v>
      </c>
      <c r="F41" s="92">
        <v>471</v>
      </c>
      <c r="G41" s="130">
        <v>22000</v>
      </c>
      <c r="H41" s="130">
        <v>35000</v>
      </c>
      <c r="I41" s="92">
        <v>10687</v>
      </c>
    </row>
    <row r="42" spans="1:9" ht="12.75">
      <c r="A42" s="87" t="s">
        <v>121</v>
      </c>
      <c r="B42" s="130">
        <v>843</v>
      </c>
      <c r="C42" s="130">
        <v>2679</v>
      </c>
      <c r="D42" s="92" t="s">
        <v>45</v>
      </c>
      <c r="E42" s="92" t="s">
        <v>45</v>
      </c>
      <c r="F42" s="92">
        <v>3522</v>
      </c>
      <c r="G42" s="130">
        <v>5000</v>
      </c>
      <c r="H42" s="130">
        <v>25000</v>
      </c>
      <c r="I42" s="130">
        <v>71190</v>
      </c>
    </row>
    <row r="43" spans="1:9" ht="12.75">
      <c r="A43" s="87" t="s">
        <v>122</v>
      </c>
      <c r="B43" s="130">
        <v>62</v>
      </c>
      <c r="C43" s="130">
        <v>182</v>
      </c>
      <c r="D43" s="92" t="s">
        <v>45</v>
      </c>
      <c r="E43" s="92" t="s">
        <v>45</v>
      </c>
      <c r="F43" s="92">
        <v>244</v>
      </c>
      <c r="G43" s="130">
        <v>38000</v>
      </c>
      <c r="H43" s="130">
        <v>42000</v>
      </c>
      <c r="I43" s="130">
        <v>10000</v>
      </c>
    </row>
    <row r="44" spans="1:9" ht="12.75">
      <c r="A44" s="87" t="s">
        <v>123</v>
      </c>
      <c r="B44" s="130">
        <v>37</v>
      </c>
      <c r="C44" s="130">
        <v>234</v>
      </c>
      <c r="D44" s="130">
        <v>498</v>
      </c>
      <c r="E44" s="96">
        <v>156</v>
      </c>
      <c r="F44" s="92">
        <v>925</v>
      </c>
      <c r="G44" s="130">
        <v>23000</v>
      </c>
      <c r="H44" s="130">
        <v>32000</v>
      </c>
      <c r="I44" s="130">
        <v>8339</v>
      </c>
    </row>
    <row r="45" spans="1:9" ht="12.75">
      <c r="A45" s="87" t="s">
        <v>124</v>
      </c>
      <c r="B45" s="130">
        <v>7</v>
      </c>
      <c r="C45" s="130">
        <v>3</v>
      </c>
      <c r="D45" s="92" t="s">
        <v>45</v>
      </c>
      <c r="E45" s="92" t="s">
        <v>45</v>
      </c>
      <c r="F45" s="92">
        <v>10</v>
      </c>
      <c r="G45" s="130">
        <v>15000</v>
      </c>
      <c r="H45" s="130">
        <v>35000</v>
      </c>
      <c r="I45" s="130">
        <v>210</v>
      </c>
    </row>
    <row r="46" spans="1:9" ht="12.75">
      <c r="A46" s="87" t="s">
        <v>125</v>
      </c>
      <c r="B46" s="130">
        <v>41</v>
      </c>
      <c r="C46" s="130">
        <v>7</v>
      </c>
      <c r="D46" s="92" t="s">
        <v>45</v>
      </c>
      <c r="E46" s="92" t="s">
        <v>45</v>
      </c>
      <c r="F46" s="92">
        <v>48</v>
      </c>
      <c r="G46" s="130">
        <v>20000</v>
      </c>
      <c r="H46" s="130">
        <v>30000</v>
      </c>
      <c r="I46" s="130">
        <v>1030</v>
      </c>
    </row>
    <row r="47" spans="1:9" ht="12.75">
      <c r="A47" s="87" t="s">
        <v>126</v>
      </c>
      <c r="B47" s="130" t="s">
        <v>45</v>
      </c>
      <c r="C47" s="130">
        <v>81</v>
      </c>
      <c r="D47" s="130">
        <v>211</v>
      </c>
      <c r="E47" s="96">
        <v>290</v>
      </c>
      <c r="F47" s="92">
        <v>582</v>
      </c>
      <c r="G47" s="130" t="s">
        <v>45</v>
      </c>
      <c r="H47" s="130">
        <v>44000</v>
      </c>
      <c r="I47" s="130">
        <v>3564</v>
      </c>
    </row>
    <row r="48" spans="1:9" ht="12.75">
      <c r="A48" s="87" t="s">
        <v>127</v>
      </c>
      <c r="B48" s="130" t="s">
        <v>45</v>
      </c>
      <c r="C48" s="130">
        <v>58</v>
      </c>
      <c r="D48" s="130">
        <v>37</v>
      </c>
      <c r="E48" s="92" t="s">
        <v>45</v>
      </c>
      <c r="F48" s="92">
        <v>95</v>
      </c>
      <c r="G48" s="130" t="s">
        <v>45</v>
      </c>
      <c r="H48" s="130">
        <v>40000</v>
      </c>
      <c r="I48" s="130">
        <v>2320</v>
      </c>
    </row>
    <row r="49" spans="1:9" ht="12.75">
      <c r="A49" s="98" t="s">
        <v>192</v>
      </c>
      <c r="B49" s="94">
        <v>1479</v>
      </c>
      <c r="C49" s="94">
        <v>3293</v>
      </c>
      <c r="D49" s="94">
        <v>746</v>
      </c>
      <c r="E49" s="97">
        <v>446</v>
      </c>
      <c r="F49" s="94">
        <v>5964</v>
      </c>
      <c r="G49" s="131">
        <v>12743</v>
      </c>
      <c r="H49" s="131">
        <v>27352</v>
      </c>
      <c r="I49" s="94">
        <v>108916</v>
      </c>
    </row>
    <row r="50" spans="1:9" ht="12.75">
      <c r="A50" s="98"/>
      <c r="B50" s="94"/>
      <c r="C50" s="94"/>
      <c r="D50" s="94"/>
      <c r="E50" s="94"/>
      <c r="F50" s="94"/>
      <c r="G50" s="131"/>
      <c r="H50" s="131"/>
      <c r="I50" s="94"/>
    </row>
    <row r="51" spans="1:9" s="95" customFormat="1" ht="12.75">
      <c r="A51" s="98" t="s">
        <v>128</v>
      </c>
      <c r="B51" s="131">
        <v>25</v>
      </c>
      <c r="C51" s="131">
        <v>46</v>
      </c>
      <c r="D51" s="94" t="s">
        <v>45</v>
      </c>
      <c r="E51" s="94" t="s">
        <v>45</v>
      </c>
      <c r="F51" s="94">
        <v>71</v>
      </c>
      <c r="G51" s="131">
        <v>13000</v>
      </c>
      <c r="H51" s="131">
        <v>34000</v>
      </c>
      <c r="I51" s="131">
        <v>1889</v>
      </c>
    </row>
    <row r="52" spans="1:9" ht="12.75">
      <c r="A52" s="87"/>
      <c r="B52" s="92"/>
      <c r="C52" s="92"/>
      <c r="D52" s="92"/>
      <c r="E52" s="92"/>
      <c r="F52" s="92"/>
      <c r="G52" s="130"/>
      <c r="H52" s="130"/>
      <c r="I52" s="92"/>
    </row>
    <row r="53" spans="1:9" ht="12.75">
      <c r="A53" s="87" t="s">
        <v>129</v>
      </c>
      <c r="B53" s="92" t="s">
        <v>45</v>
      </c>
      <c r="C53" s="92">
        <v>3</v>
      </c>
      <c r="D53" s="92" t="s">
        <v>45</v>
      </c>
      <c r="E53" s="96">
        <v>15</v>
      </c>
      <c r="F53" s="92">
        <v>18</v>
      </c>
      <c r="G53" s="92" t="s">
        <v>45</v>
      </c>
      <c r="H53" s="130">
        <v>35000</v>
      </c>
      <c r="I53" s="92">
        <v>105</v>
      </c>
    </row>
    <row r="54" spans="1:9" ht="12.75">
      <c r="A54" s="87" t="s">
        <v>130</v>
      </c>
      <c r="B54" s="92" t="s">
        <v>45</v>
      </c>
      <c r="C54" s="92" t="s">
        <v>45</v>
      </c>
      <c r="D54" s="92" t="s">
        <v>45</v>
      </c>
      <c r="E54" s="96">
        <v>109</v>
      </c>
      <c r="F54" s="92">
        <v>109</v>
      </c>
      <c r="G54" s="92" t="s">
        <v>45</v>
      </c>
      <c r="H54" s="130" t="s">
        <v>45</v>
      </c>
      <c r="I54" s="92" t="s">
        <v>45</v>
      </c>
    </row>
    <row r="55" spans="1:9" ht="12.75">
      <c r="A55" s="87" t="s">
        <v>131</v>
      </c>
      <c r="B55" s="92" t="s">
        <v>45</v>
      </c>
      <c r="C55" s="92">
        <v>17</v>
      </c>
      <c r="D55" s="92" t="s">
        <v>45</v>
      </c>
      <c r="E55" s="92" t="s">
        <v>45</v>
      </c>
      <c r="F55" s="92">
        <v>17</v>
      </c>
      <c r="G55" s="130" t="s">
        <v>45</v>
      </c>
      <c r="H55" s="130">
        <v>32000</v>
      </c>
      <c r="I55" s="92">
        <v>544</v>
      </c>
    </row>
    <row r="56" spans="1:9" ht="12.75" customHeight="1">
      <c r="A56" s="87" t="s">
        <v>132</v>
      </c>
      <c r="B56" s="92" t="s">
        <v>45</v>
      </c>
      <c r="C56" s="92">
        <v>100</v>
      </c>
      <c r="D56" s="92" t="s">
        <v>45</v>
      </c>
      <c r="E56" s="92" t="s">
        <v>45</v>
      </c>
      <c r="F56" s="92">
        <v>100</v>
      </c>
      <c r="G56" s="130" t="s">
        <v>45</v>
      </c>
      <c r="H56" s="130">
        <v>30000</v>
      </c>
      <c r="I56" s="92">
        <v>3000</v>
      </c>
    </row>
    <row r="57" spans="1:9" ht="12.75" customHeight="1">
      <c r="A57" s="87" t="s">
        <v>133</v>
      </c>
      <c r="B57" s="92" t="s">
        <v>45</v>
      </c>
      <c r="C57" s="92">
        <v>144</v>
      </c>
      <c r="D57" s="96">
        <v>53</v>
      </c>
      <c r="E57" s="92" t="s">
        <v>45</v>
      </c>
      <c r="F57" s="92">
        <v>197</v>
      </c>
      <c r="G57" s="130" t="s">
        <v>45</v>
      </c>
      <c r="H57" s="130">
        <v>34000</v>
      </c>
      <c r="I57" s="92">
        <v>4896</v>
      </c>
    </row>
    <row r="58" spans="1:9" ht="12.75">
      <c r="A58" s="98" t="s">
        <v>134</v>
      </c>
      <c r="B58" s="94" t="s">
        <v>45</v>
      </c>
      <c r="C58" s="94">
        <v>264</v>
      </c>
      <c r="D58" s="97">
        <v>53</v>
      </c>
      <c r="E58" s="97">
        <v>124</v>
      </c>
      <c r="F58" s="94">
        <v>441</v>
      </c>
      <c r="G58" s="131" t="s">
        <v>45</v>
      </c>
      <c r="H58" s="131">
        <v>32367</v>
      </c>
      <c r="I58" s="94">
        <v>8545</v>
      </c>
    </row>
    <row r="59" spans="1:9" ht="12.75">
      <c r="A59" s="87"/>
      <c r="B59" s="92"/>
      <c r="C59" s="92"/>
      <c r="D59" s="92"/>
      <c r="E59" s="92"/>
      <c r="F59" s="92"/>
      <c r="G59" s="130"/>
      <c r="H59" s="130"/>
      <c r="I59" s="92"/>
    </row>
    <row r="60" spans="1:9" ht="12.75">
      <c r="A60" s="87" t="s">
        <v>135</v>
      </c>
      <c r="B60" s="92" t="s">
        <v>45</v>
      </c>
      <c r="C60" s="132" t="s">
        <v>45</v>
      </c>
      <c r="D60" s="92" t="s">
        <v>45</v>
      </c>
      <c r="E60" s="92" t="s">
        <v>45</v>
      </c>
      <c r="F60" s="92" t="s">
        <v>45</v>
      </c>
      <c r="G60" s="92" t="s">
        <v>45</v>
      </c>
      <c r="H60" s="132" t="s">
        <v>45</v>
      </c>
      <c r="I60" s="130" t="s">
        <v>45</v>
      </c>
    </row>
    <row r="61" spans="1:9" ht="12.75">
      <c r="A61" s="87" t="s">
        <v>136</v>
      </c>
      <c r="B61" s="132">
        <v>37</v>
      </c>
      <c r="C61" s="132" t="s">
        <v>45</v>
      </c>
      <c r="D61" s="96">
        <v>21</v>
      </c>
      <c r="E61" s="92" t="s">
        <v>45</v>
      </c>
      <c r="F61" s="92">
        <v>58</v>
      </c>
      <c r="G61" s="132">
        <v>8000</v>
      </c>
      <c r="H61" s="132">
        <v>22000</v>
      </c>
      <c r="I61" s="130">
        <v>296</v>
      </c>
    </row>
    <row r="62" spans="1:9" ht="12.75">
      <c r="A62" s="87" t="s">
        <v>137</v>
      </c>
      <c r="B62" s="132" t="s">
        <v>45</v>
      </c>
      <c r="C62" s="132" t="s">
        <v>45</v>
      </c>
      <c r="D62" s="92" t="s">
        <v>45</v>
      </c>
      <c r="E62" s="92" t="s">
        <v>45</v>
      </c>
      <c r="F62" s="92" t="s">
        <v>45</v>
      </c>
      <c r="G62" s="132" t="s">
        <v>45</v>
      </c>
      <c r="H62" s="132" t="s">
        <v>45</v>
      </c>
      <c r="I62" s="130" t="s">
        <v>45</v>
      </c>
    </row>
    <row r="63" spans="1:9" ht="12.75">
      <c r="A63" s="98" t="s">
        <v>138</v>
      </c>
      <c r="B63" s="94">
        <v>37</v>
      </c>
      <c r="C63" s="94" t="s">
        <v>45</v>
      </c>
      <c r="D63" s="97">
        <v>21</v>
      </c>
      <c r="E63" s="94" t="s">
        <v>45</v>
      </c>
      <c r="F63" s="94">
        <v>58</v>
      </c>
      <c r="G63" s="131">
        <v>8000</v>
      </c>
      <c r="H63" s="131" t="s">
        <v>45</v>
      </c>
      <c r="I63" s="94">
        <v>296</v>
      </c>
    </row>
    <row r="64" spans="1:9" ht="12.75">
      <c r="A64" s="98"/>
      <c r="B64" s="94"/>
      <c r="C64" s="94"/>
      <c r="D64" s="94"/>
      <c r="E64" s="94"/>
      <c r="F64" s="94"/>
      <c r="G64" s="131"/>
      <c r="H64" s="131"/>
      <c r="I64" s="94"/>
    </row>
    <row r="65" spans="1:9" s="95" customFormat="1" ht="12.75">
      <c r="A65" s="98" t="s">
        <v>139</v>
      </c>
      <c r="B65" s="94" t="s">
        <v>45</v>
      </c>
      <c r="C65" s="131" t="s">
        <v>45</v>
      </c>
      <c r="D65" s="94" t="s">
        <v>45</v>
      </c>
      <c r="E65" s="94" t="s">
        <v>45</v>
      </c>
      <c r="F65" s="94" t="s">
        <v>45</v>
      </c>
      <c r="G65" s="94" t="s">
        <v>45</v>
      </c>
      <c r="H65" s="131" t="s">
        <v>45</v>
      </c>
      <c r="I65" s="131" t="s">
        <v>45</v>
      </c>
    </row>
    <row r="66" spans="1:9" ht="12.75">
      <c r="A66" s="87"/>
      <c r="B66" s="92"/>
      <c r="C66" s="92"/>
      <c r="D66" s="92"/>
      <c r="E66" s="92"/>
      <c r="F66" s="92"/>
      <c r="G66" s="130"/>
      <c r="H66" s="130"/>
      <c r="I66" s="92"/>
    </row>
    <row r="67" spans="1:9" ht="12.75">
      <c r="A67" s="87" t="s">
        <v>140</v>
      </c>
      <c r="B67" s="92" t="s">
        <v>45</v>
      </c>
      <c r="C67" s="130" t="s">
        <v>45</v>
      </c>
      <c r="D67" s="92" t="s">
        <v>45</v>
      </c>
      <c r="E67" s="96">
        <v>800</v>
      </c>
      <c r="F67" s="92">
        <v>800</v>
      </c>
      <c r="G67" s="92" t="s">
        <v>45</v>
      </c>
      <c r="H67" s="130" t="s">
        <v>45</v>
      </c>
      <c r="I67" s="130" t="s">
        <v>45</v>
      </c>
    </row>
    <row r="68" spans="1:9" ht="12.75">
      <c r="A68" s="87" t="s">
        <v>141</v>
      </c>
      <c r="B68" s="92" t="s">
        <v>45</v>
      </c>
      <c r="C68" s="130">
        <v>15000</v>
      </c>
      <c r="D68" s="92" t="s">
        <v>45</v>
      </c>
      <c r="E68" s="96">
        <v>6000</v>
      </c>
      <c r="F68" s="92">
        <v>21000</v>
      </c>
      <c r="G68" s="92" t="s">
        <v>45</v>
      </c>
      <c r="H68" s="130">
        <v>27500</v>
      </c>
      <c r="I68" s="130">
        <v>412500</v>
      </c>
    </row>
    <row r="69" spans="1:9" ht="12.75">
      <c r="A69" s="98" t="s">
        <v>142</v>
      </c>
      <c r="B69" s="94" t="s">
        <v>45</v>
      </c>
      <c r="C69" s="94">
        <v>15000</v>
      </c>
      <c r="D69" s="94" t="s">
        <v>45</v>
      </c>
      <c r="E69" s="97">
        <v>6800</v>
      </c>
      <c r="F69" s="94">
        <v>21800</v>
      </c>
      <c r="G69" s="94" t="s">
        <v>45</v>
      </c>
      <c r="H69" s="131">
        <v>27500</v>
      </c>
      <c r="I69" s="94">
        <v>412500</v>
      </c>
    </row>
    <row r="70" spans="1:9" ht="12.75">
      <c r="A70" s="133"/>
      <c r="B70" s="92"/>
      <c r="C70" s="92"/>
      <c r="D70" s="92"/>
      <c r="E70" s="92"/>
      <c r="F70" s="92"/>
      <c r="G70" s="130"/>
      <c r="H70" s="130"/>
      <c r="I70" s="92"/>
    </row>
    <row r="71" spans="1:9" ht="12.75">
      <c r="A71" s="87" t="s">
        <v>143</v>
      </c>
      <c r="B71" s="92" t="s">
        <v>45</v>
      </c>
      <c r="C71" s="92" t="s">
        <v>45</v>
      </c>
      <c r="D71" s="92" t="s">
        <v>45</v>
      </c>
      <c r="E71" s="92" t="s">
        <v>45</v>
      </c>
      <c r="F71" s="92" t="s">
        <v>45</v>
      </c>
      <c r="G71" s="92" t="s">
        <v>45</v>
      </c>
      <c r="H71" s="130" t="s">
        <v>45</v>
      </c>
      <c r="I71" s="92" t="s">
        <v>45</v>
      </c>
    </row>
    <row r="72" spans="1:9" ht="12.75">
      <c r="A72" s="87" t="s">
        <v>144</v>
      </c>
      <c r="B72" s="92" t="s">
        <v>45</v>
      </c>
      <c r="C72" s="92">
        <v>22</v>
      </c>
      <c r="D72" s="92" t="s">
        <v>45</v>
      </c>
      <c r="E72" s="92" t="s">
        <v>45</v>
      </c>
      <c r="F72" s="92">
        <v>22</v>
      </c>
      <c r="G72" s="92" t="s">
        <v>45</v>
      </c>
      <c r="H72" s="130">
        <v>35000</v>
      </c>
      <c r="I72" s="92">
        <v>770</v>
      </c>
    </row>
    <row r="73" spans="1:9" ht="12.75">
      <c r="A73" s="87" t="s">
        <v>145</v>
      </c>
      <c r="B73" s="130" t="s">
        <v>45</v>
      </c>
      <c r="C73" s="130" t="s">
        <v>45</v>
      </c>
      <c r="D73" s="92" t="s">
        <v>45</v>
      </c>
      <c r="E73" s="96">
        <v>113</v>
      </c>
      <c r="F73" s="92">
        <v>113</v>
      </c>
      <c r="G73" s="130" t="s">
        <v>45</v>
      </c>
      <c r="H73" s="130" t="s">
        <v>45</v>
      </c>
      <c r="I73" s="130" t="s">
        <v>45</v>
      </c>
    </row>
    <row r="74" spans="1:9" ht="12.75">
      <c r="A74" s="87" t="s">
        <v>146</v>
      </c>
      <c r="B74" s="92" t="s">
        <v>45</v>
      </c>
      <c r="C74" s="92" t="s">
        <v>45</v>
      </c>
      <c r="D74" s="92" t="s">
        <v>45</v>
      </c>
      <c r="E74" s="96">
        <v>30</v>
      </c>
      <c r="F74" s="92">
        <v>30</v>
      </c>
      <c r="G74" s="92" t="s">
        <v>45</v>
      </c>
      <c r="H74" s="130" t="s">
        <v>45</v>
      </c>
      <c r="I74" s="92" t="s">
        <v>45</v>
      </c>
    </row>
    <row r="75" spans="1:9" ht="12.75">
      <c r="A75" s="87" t="s">
        <v>147</v>
      </c>
      <c r="B75" s="92" t="s">
        <v>45</v>
      </c>
      <c r="C75" s="92" t="s">
        <v>45</v>
      </c>
      <c r="D75" s="92" t="s">
        <v>45</v>
      </c>
      <c r="E75" s="92" t="s">
        <v>45</v>
      </c>
      <c r="F75" s="92" t="s">
        <v>45</v>
      </c>
      <c r="G75" s="130" t="s">
        <v>45</v>
      </c>
      <c r="H75" s="130" t="s">
        <v>45</v>
      </c>
      <c r="I75" s="92" t="s">
        <v>45</v>
      </c>
    </row>
    <row r="76" spans="1:9" ht="12.75">
      <c r="A76" s="87" t="s">
        <v>148</v>
      </c>
      <c r="B76" s="92" t="s">
        <v>45</v>
      </c>
      <c r="C76" s="92">
        <v>13</v>
      </c>
      <c r="D76" s="92">
        <v>77</v>
      </c>
      <c r="E76" s="92" t="s">
        <v>45</v>
      </c>
      <c r="F76" s="92">
        <v>90</v>
      </c>
      <c r="G76" s="130" t="s">
        <v>45</v>
      </c>
      <c r="H76" s="130">
        <v>30000</v>
      </c>
      <c r="I76" s="92">
        <v>390</v>
      </c>
    </row>
    <row r="77" spans="1:9" ht="12.75">
      <c r="A77" s="87" t="s">
        <v>149</v>
      </c>
      <c r="B77" s="92" t="s">
        <v>45</v>
      </c>
      <c r="C77" s="92" t="s">
        <v>45</v>
      </c>
      <c r="D77" s="92" t="s">
        <v>45</v>
      </c>
      <c r="E77" s="92" t="s">
        <v>45</v>
      </c>
      <c r="F77" s="92" t="s">
        <v>45</v>
      </c>
      <c r="G77" s="92" t="s">
        <v>45</v>
      </c>
      <c r="H77" s="130" t="s">
        <v>45</v>
      </c>
      <c r="I77" s="92" t="s">
        <v>45</v>
      </c>
    </row>
    <row r="78" spans="1:9" ht="12.75">
      <c r="A78" s="87" t="s">
        <v>150</v>
      </c>
      <c r="B78" s="130" t="s">
        <v>45</v>
      </c>
      <c r="C78" s="130" t="s">
        <v>45</v>
      </c>
      <c r="D78" s="96">
        <v>1565</v>
      </c>
      <c r="E78" s="96">
        <v>73</v>
      </c>
      <c r="F78" s="92">
        <v>1638</v>
      </c>
      <c r="G78" s="130" t="s">
        <v>45</v>
      </c>
      <c r="H78" s="130" t="s">
        <v>45</v>
      </c>
      <c r="I78" s="130" t="s">
        <v>45</v>
      </c>
    </row>
    <row r="79" spans="1:9" ht="12.75">
      <c r="A79" s="98" t="s">
        <v>193</v>
      </c>
      <c r="B79" s="94" t="s">
        <v>45</v>
      </c>
      <c r="C79" s="94">
        <v>35</v>
      </c>
      <c r="D79" s="97">
        <f>SUM(D71:D78)</f>
        <v>1642</v>
      </c>
      <c r="E79" s="97">
        <v>216</v>
      </c>
      <c r="F79" s="97">
        <f>SUM(F71:F78)</f>
        <v>1893</v>
      </c>
      <c r="G79" s="131" t="s">
        <v>45</v>
      </c>
      <c r="H79" s="131">
        <v>33143</v>
      </c>
      <c r="I79" s="94">
        <v>1160</v>
      </c>
    </row>
    <row r="80" spans="1:9" ht="12.75">
      <c r="A80" s="87"/>
      <c r="B80" s="92"/>
      <c r="C80" s="92"/>
      <c r="D80" s="92"/>
      <c r="E80" s="92"/>
      <c r="F80" s="92"/>
      <c r="G80" s="130"/>
      <c r="H80" s="130"/>
      <c r="I80" s="92"/>
    </row>
    <row r="81" spans="1:9" ht="12.75">
      <c r="A81" s="87" t="s">
        <v>151</v>
      </c>
      <c r="B81" s="92" t="s">
        <v>45</v>
      </c>
      <c r="C81" s="92" t="s">
        <v>45</v>
      </c>
      <c r="D81" s="92" t="s">
        <v>45</v>
      </c>
      <c r="E81" s="92" t="s">
        <v>45</v>
      </c>
      <c r="F81" s="92" t="s">
        <v>45</v>
      </c>
      <c r="G81" s="92" t="s">
        <v>45</v>
      </c>
      <c r="H81" s="130" t="s">
        <v>45</v>
      </c>
      <c r="I81" s="92" t="s">
        <v>45</v>
      </c>
    </row>
    <row r="82" spans="1:9" ht="12.75">
      <c r="A82" s="87" t="s">
        <v>152</v>
      </c>
      <c r="B82" s="130" t="s">
        <v>45</v>
      </c>
      <c r="C82" s="130" t="s">
        <v>45</v>
      </c>
      <c r="D82" s="92" t="s">
        <v>45</v>
      </c>
      <c r="E82" s="92" t="s">
        <v>45</v>
      </c>
      <c r="F82" s="92" t="s">
        <v>45</v>
      </c>
      <c r="G82" s="130" t="s">
        <v>45</v>
      </c>
      <c r="H82" s="130" t="s">
        <v>45</v>
      </c>
      <c r="I82" s="130" t="s">
        <v>45</v>
      </c>
    </row>
    <row r="83" spans="1:9" ht="12.75">
      <c r="A83" s="98" t="s">
        <v>153</v>
      </c>
      <c r="B83" s="94" t="s">
        <v>45</v>
      </c>
      <c r="C83" s="94" t="s">
        <v>45</v>
      </c>
      <c r="D83" s="94" t="s">
        <v>45</v>
      </c>
      <c r="E83" s="94" t="s">
        <v>45</v>
      </c>
      <c r="F83" s="94" t="s">
        <v>45</v>
      </c>
      <c r="G83" s="131" t="s">
        <v>45</v>
      </c>
      <c r="H83" s="131" t="s">
        <v>45</v>
      </c>
      <c r="I83" s="94" t="s">
        <v>45</v>
      </c>
    </row>
    <row r="84" spans="1:9" ht="12.75">
      <c r="A84" s="98"/>
      <c r="B84" s="94"/>
      <c r="C84" s="94"/>
      <c r="D84" s="94"/>
      <c r="E84" s="94"/>
      <c r="F84" s="94"/>
      <c r="G84" s="131"/>
      <c r="H84" s="131"/>
      <c r="I84" s="94"/>
    </row>
    <row r="85" spans="1:10" s="95" customFormat="1" ht="13.5" thickBot="1">
      <c r="A85" s="99" t="s">
        <v>154</v>
      </c>
      <c r="B85" s="100">
        <v>223112</v>
      </c>
      <c r="C85" s="100">
        <v>22670</v>
      </c>
      <c r="D85" s="100">
        <f>SUM(D12:D16,D21:D25,D30,D36,D49:D51,D58,D63,D69,D79)</f>
        <v>43528</v>
      </c>
      <c r="E85" s="100">
        <v>8686</v>
      </c>
      <c r="F85" s="100">
        <f>SUM(F12:F16,F21:F25,F30,F36,F49:F51,F58,F63,F69,F79)</f>
        <v>297996</v>
      </c>
      <c r="G85" s="134">
        <v>47692</v>
      </c>
      <c r="H85" s="134">
        <v>33867</v>
      </c>
      <c r="I85" s="100">
        <v>11408459</v>
      </c>
      <c r="J85" s="98"/>
    </row>
    <row r="87" ht="12.75">
      <c r="B87" s="93"/>
    </row>
  </sheetData>
  <mergeCells count="8">
    <mergeCell ref="B6:C6"/>
    <mergeCell ref="D6:E6"/>
    <mergeCell ref="F6:F7"/>
    <mergeCell ref="G6:H6"/>
    <mergeCell ref="A1:I1"/>
    <mergeCell ref="A3:I3"/>
    <mergeCell ref="B5:F5"/>
    <mergeCell ref="G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401">
    <pageSetUpPr fitToPage="1"/>
  </sheetPr>
  <dimension ref="A1:G64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28.7109375" style="84" customWidth="1"/>
    <col min="2" max="5" width="14.7109375" style="84" customWidth="1"/>
    <col min="6" max="6" width="18.7109375" style="84" customWidth="1"/>
    <col min="7" max="16384" width="11.421875" style="84" customWidth="1"/>
  </cols>
  <sheetData>
    <row r="1" spans="1:6" s="81" customFormat="1" ht="18">
      <c r="A1" s="204" t="s">
        <v>0</v>
      </c>
      <c r="B1" s="204"/>
      <c r="C1" s="204"/>
      <c r="D1" s="204"/>
      <c r="E1" s="204"/>
      <c r="F1" s="204"/>
    </row>
    <row r="3" spans="1:6" s="82" customFormat="1" ht="15">
      <c r="A3" s="206" t="s">
        <v>187</v>
      </c>
      <c r="B3" s="206"/>
      <c r="C3" s="206"/>
      <c r="D3" s="206"/>
      <c r="E3" s="206"/>
      <c r="F3" s="206"/>
    </row>
    <row r="4" spans="1:6" s="82" customFormat="1" ht="15">
      <c r="A4" s="4"/>
      <c r="B4" s="5"/>
      <c r="C4" s="5"/>
      <c r="D4" s="5"/>
      <c r="E4" s="5"/>
      <c r="F4" s="5"/>
    </row>
    <row r="5" spans="1:6" ht="12.75">
      <c r="A5" s="142" t="s">
        <v>88</v>
      </c>
      <c r="B5" s="200" t="s">
        <v>162</v>
      </c>
      <c r="C5" s="225"/>
      <c r="D5" s="225"/>
      <c r="E5" s="201"/>
      <c r="F5" s="89" t="s">
        <v>7</v>
      </c>
    </row>
    <row r="6" spans="1:6" ht="12.75">
      <c r="A6" s="85" t="s">
        <v>90</v>
      </c>
      <c r="B6" s="197" t="s">
        <v>40</v>
      </c>
      <c r="C6" s="199"/>
      <c r="D6" s="197" t="s">
        <v>163</v>
      </c>
      <c r="E6" s="199"/>
      <c r="F6" s="88" t="s">
        <v>164</v>
      </c>
    </row>
    <row r="7" spans="1:6" ht="13.5" thickBot="1">
      <c r="A7" s="118"/>
      <c r="B7" s="119" t="s">
        <v>41</v>
      </c>
      <c r="C7" s="119" t="s">
        <v>42</v>
      </c>
      <c r="D7" s="119" t="s">
        <v>41</v>
      </c>
      <c r="E7" s="119" t="s">
        <v>42</v>
      </c>
      <c r="F7" s="119" t="s">
        <v>165</v>
      </c>
    </row>
    <row r="8" spans="1:6" ht="12.75">
      <c r="A8" s="183" t="s">
        <v>97</v>
      </c>
      <c r="B8" s="103">
        <v>35080</v>
      </c>
      <c r="C8" s="103" t="s">
        <v>45</v>
      </c>
      <c r="D8" s="103" t="s">
        <v>45</v>
      </c>
      <c r="E8" s="103" t="s">
        <v>45</v>
      </c>
      <c r="F8" s="144">
        <v>26310</v>
      </c>
    </row>
    <row r="9" spans="1:6" ht="12.75">
      <c r="A9" s="143" t="s">
        <v>100</v>
      </c>
      <c r="B9" s="103" t="s">
        <v>45</v>
      </c>
      <c r="C9" s="103" t="s">
        <v>45</v>
      </c>
      <c r="D9" s="103">
        <v>1261</v>
      </c>
      <c r="E9" s="103">
        <v>6</v>
      </c>
      <c r="F9" s="144">
        <v>949</v>
      </c>
    </row>
    <row r="10" spans="1:6" s="95" customFormat="1" ht="12.75">
      <c r="A10" s="145" t="s">
        <v>101</v>
      </c>
      <c r="B10" s="106">
        <v>35080</v>
      </c>
      <c r="C10" s="106" t="s">
        <v>45</v>
      </c>
      <c r="D10" s="106">
        <v>1261</v>
      </c>
      <c r="E10" s="106">
        <v>6</v>
      </c>
      <c r="F10" s="146">
        <v>27259</v>
      </c>
    </row>
    <row r="11" spans="1:6" ht="12.75">
      <c r="A11" s="145"/>
      <c r="B11" s="103"/>
      <c r="C11" s="103"/>
      <c r="D11" s="103"/>
      <c r="E11" s="103"/>
      <c r="F11" s="144"/>
    </row>
    <row r="12" spans="1:6" s="95" customFormat="1" ht="12.75">
      <c r="A12" s="145" t="s">
        <v>102</v>
      </c>
      <c r="B12" s="106">
        <v>3141</v>
      </c>
      <c r="C12" s="106" t="s">
        <v>45</v>
      </c>
      <c r="D12" s="106">
        <v>2852</v>
      </c>
      <c r="E12" s="106">
        <v>40</v>
      </c>
      <c r="F12" s="146">
        <v>3232</v>
      </c>
    </row>
    <row r="13" spans="1:6" ht="12.75">
      <c r="A13" s="145"/>
      <c r="B13" s="103"/>
      <c r="C13" s="103"/>
      <c r="D13" s="103"/>
      <c r="E13" s="103"/>
      <c r="F13" s="144"/>
    </row>
    <row r="14" spans="1:6" s="95" customFormat="1" ht="12.75">
      <c r="A14" s="145" t="s">
        <v>103</v>
      </c>
      <c r="B14" s="106" t="s">
        <v>45</v>
      </c>
      <c r="C14" s="106" t="s">
        <v>45</v>
      </c>
      <c r="D14" s="106">
        <v>5321</v>
      </c>
      <c r="E14" s="106">
        <v>244</v>
      </c>
      <c r="F14" s="146">
        <v>1125</v>
      </c>
    </row>
    <row r="15" spans="1:6" ht="12.75">
      <c r="A15" s="143"/>
      <c r="B15" s="103"/>
      <c r="C15" s="103"/>
      <c r="D15" s="103"/>
      <c r="E15" s="103"/>
      <c r="F15" s="144"/>
    </row>
    <row r="16" spans="1:6" ht="12.75">
      <c r="A16" s="143" t="s">
        <v>104</v>
      </c>
      <c r="B16" s="103" t="s">
        <v>45</v>
      </c>
      <c r="C16" s="103" t="s">
        <v>45</v>
      </c>
      <c r="D16" s="103">
        <v>1000</v>
      </c>
      <c r="E16" s="103" t="s">
        <v>45</v>
      </c>
      <c r="F16" s="144">
        <v>90</v>
      </c>
    </row>
    <row r="17" spans="1:6" s="95" customFormat="1" ht="12.75">
      <c r="A17" s="145" t="s">
        <v>191</v>
      </c>
      <c r="B17" s="106" t="s">
        <v>45</v>
      </c>
      <c r="C17" s="106" t="s">
        <v>45</v>
      </c>
      <c r="D17" s="106">
        <v>1000</v>
      </c>
      <c r="E17" s="106" t="s">
        <v>45</v>
      </c>
      <c r="F17" s="146">
        <v>90</v>
      </c>
    </row>
    <row r="18" spans="1:6" ht="12.75">
      <c r="A18" s="145"/>
      <c r="B18" s="103"/>
      <c r="C18" s="103"/>
      <c r="D18" s="103"/>
      <c r="E18" s="103"/>
      <c r="F18" s="144"/>
    </row>
    <row r="19" spans="1:6" s="95" customFormat="1" ht="12.75">
      <c r="A19" s="145" t="s">
        <v>108</v>
      </c>
      <c r="B19" s="106" t="s">
        <v>45</v>
      </c>
      <c r="C19" s="106" t="s">
        <v>45</v>
      </c>
      <c r="D19" s="106">
        <v>800</v>
      </c>
      <c r="E19" s="106">
        <v>1300</v>
      </c>
      <c r="F19" s="146">
        <v>2230</v>
      </c>
    </row>
    <row r="20" spans="1:6" ht="12.75">
      <c r="A20" s="143"/>
      <c r="B20" s="103"/>
      <c r="C20" s="103"/>
      <c r="D20" s="103"/>
      <c r="E20" s="103"/>
      <c r="F20" s="144"/>
    </row>
    <row r="21" spans="1:6" ht="12.75">
      <c r="A21" s="143" t="s">
        <v>109</v>
      </c>
      <c r="B21" s="103">
        <v>4405</v>
      </c>
      <c r="C21" s="103">
        <v>4235</v>
      </c>
      <c r="D21" s="103">
        <v>4177</v>
      </c>
      <c r="E21" s="103">
        <v>46147</v>
      </c>
      <c r="F21" s="144">
        <v>4208</v>
      </c>
    </row>
    <row r="22" spans="1:6" ht="12.75">
      <c r="A22" s="143" t="s">
        <v>110</v>
      </c>
      <c r="B22" s="103" t="s">
        <v>45</v>
      </c>
      <c r="C22" s="103" t="s">
        <v>45</v>
      </c>
      <c r="D22" s="103">
        <v>2731</v>
      </c>
      <c r="E22" s="103">
        <v>1496</v>
      </c>
      <c r="F22" s="144">
        <v>6823</v>
      </c>
    </row>
    <row r="23" spans="1:6" s="95" customFormat="1" ht="12.75">
      <c r="A23" s="145" t="s">
        <v>112</v>
      </c>
      <c r="B23" s="106">
        <v>4405</v>
      </c>
      <c r="C23" s="106">
        <v>4235</v>
      </c>
      <c r="D23" s="106">
        <v>6908</v>
      </c>
      <c r="E23" s="106">
        <v>47643</v>
      </c>
      <c r="F23" s="146">
        <v>11031</v>
      </c>
    </row>
    <row r="24" spans="1:6" ht="12.75">
      <c r="A24" s="143"/>
      <c r="B24" s="103"/>
      <c r="C24" s="103"/>
      <c r="D24" s="103"/>
      <c r="E24" s="103"/>
      <c r="F24" s="144"/>
    </row>
    <row r="25" spans="1:6" ht="12.75">
      <c r="A25" s="143" t="s">
        <v>113</v>
      </c>
      <c r="B25" s="103">
        <v>3331</v>
      </c>
      <c r="C25" s="103" t="s">
        <v>45</v>
      </c>
      <c r="D25" s="103">
        <v>5665</v>
      </c>
      <c r="E25" s="103">
        <v>230</v>
      </c>
      <c r="F25" s="144">
        <v>1283</v>
      </c>
    </row>
    <row r="26" spans="1:6" ht="12.75">
      <c r="A26" s="143" t="s">
        <v>115</v>
      </c>
      <c r="B26" s="103">
        <v>1484</v>
      </c>
      <c r="C26" s="103" t="s">
        <v>45</v>
      </c>
      <c r="D26" s="103">
        <v>3200</v>
      </c>
      <c r="E26" s="103">
        <v>650</v>
      </c>
      <c r="F26" s="144">
        <v>604</v>
      </c>
    </row>
    <row r="27" spans="1:6" s="95" customFormat="1" ht="12.75">
      <c r="A27" s="145" t="s">
        <v>117</v>
      </c>
      <c r="B27" s="106">
        <v>4815</v>
      </c>
      <c r="C27" s="106" t="s">
        <v>45</v>
      </c>
      <c r="D27" s="106">
        <v>8865</v>
      </c>
      <c r="E27" s="106">
        <v>880</v>
      </c>
      <c r="F27" s="146">
        <v>1887</v>
      </c>
    </row>
    <row r="28" spans="1:6" ht="12.75">
      <c r="A28" s="145"/>
      <c r="B28" s="103"/>
      <c r="C28" s="103"/>
      <c r="D28" s="103"/>
      <c r="E28" s="103"/>
      <c r="F28" s="144"/>
    </row>
    <row r="29" spans="1:6" s="95" customFormat="1" ht="12.75">
      <c r="A29" s="145" t="s">
        <v>118</v>
      </c>
      <c r="B29" s="106" t="s">
        <v>45</v>
      </c>
      <c r="C29" s="106" t="s">
        <v>45</v>
      </c>
      <c r="D29" s="106">
        <v>24076</v>
      </c>
      <c r="E29" s="106">
        <v>279</v>
      </c>
      <c r="F29" s="146">
        <v>613</v>
      </c>
    </row>
    <row r="30" spans="1:6" ht="12.75">
      <c r="A30" s="143"/>
      <c r="B30" s="103"/>
      <c r="C30" s="103"/>
      <c r="D30" s="103"/>
      <c r="E30" s="103"/>
      <c r="F30" s="144"/>
    </row>
    <row r="31" spans="1:6" ht="12.75">
      <c r="A31" s="143" t="s">
        <v>119</v>
      </c>
      <c r="B31" s="103" t="s">
        <v>45</v>
      </c>
      <c r="C31" s="103" t="s">
        <v>45</v>
      </c>
      <c r="D31" s="103">
        <v>3170</v>
      </c>
      <c r="E31" s="103" t="s">
        <v>45</v>
      </c>
      <c r="F31" s="144">
        <v>1468</v>
      </c>
    </row>
    <row r="32" spans="1:6" ht="12.75">
      <c r="A32" s="143" t="s">
        <v>120</v>
      </c>
      <c r="B32" s="103" t="s">
        <v>45</v>
      </c>
      <c r="C32" s="103" t="s">
        <v>45</v>
      </c>
      <c r="D32" s="103">
        <v>6188</v>
      </c>
      <c r="E32" s="103">
        <v>428</v>
      </c>
      <c r="F32" s="144">
        <v>317</v>
      </c>
    </row>
    <row r="33" spans="1:6" ht="12.75">
      <c r="A33" s="143" t="s">
        <v>122</v>
      </c>
      <c r="B33" s="103" t="s">
        <v>45</v>
      </c>
      <c r="C33" s="103" t="s">
        <v>45</v>
      </c>
      <c r="D33" s="103">
        <v>13165</v>
      </c>
      <c r="E33" s="103">
        <v>5250</v>
      </c>
      <c r="F33" s="144">
        <v>1000</v>
      </c>
    </row>
    <row r="34" spans="1:6" ht="12.75">
      <c r="A34" s="143" t="s">
        <v>123</v>
      </c>
      <c r="B34" s="103">
        <v>528</v>
      </c>
      <c r="C34" s="103">
        <v>156</v>
      </c>
      <c r="D34" s="103" t="s">
        <v>45</v>
      </c>
      <c r="E34" s="103">
        <v>187</v>
      </c>
      <c r="F34" s="144">
        <v>160</v>
      </c>
    </row>
    <row r="35" spans="1:6" ht="12.75">
      <c r="A35" s="143" t="s">
        <v>125</v>
      </c>
      <c r="B35" s="103">
        <v>1</v>
      </c>
      <c r="C35" s="103">
        <v>1</v>
      </c>
      <c r="D35" s="103" t="s">
        <v>45</v>
      </c>
      <c r="E35" s="103" t="s">
        <v>45</v>
      </c>
      <c r="F35" s="144" t="s">
        <v>45</v>
      </c>
    </row>
    <row r="36" spans="1:6" ht="12.75">
      <c r="A36" s="143" t="s">
        <v>126</v>
      </c>
      <c r="B36" s="103">
        <v>8759</v>
      </c>
      <c r="C36" s="103">
        <v>290</v>
      </c>
      <c r="D36" s="103">
        <v>640</v>
      </c>
      <c r="E36" s="103">
        <v>2050</v>
      </c>
      <c r="F36" s="144">
        <v>4034</v>
      </c>
    </row>
    <row r="37" spans="1:6" ht="12.75">
      <c r="A37" s="143" t="s">
        <v>127</v>
      </c>
      <c r="B37" s="103">
        <v>3707</v>
      </c>
      <c r="C37" s="103" t="s">
        <v>45</v>
      </c>
      <c r="D37" s="103">
        <v>6500</v>
      </c>
      <c r="E37" s="103">
        <v>850</v>
      </c>
      <c r="F37" s="144">
        <v>284</v>
      </c>
    </row>
    <row r="38" spans="1:6" s="95" customFormat="1" ht="12.75">
      <c r="A38" s="145" t="s">
        <v>192</v>
      </c>
      <c r="B38" s="106">
        <v>12995</v>
      </c>
      <c r="C38" s="106">
        <v>447</v>
      </c>
      <c r="D38" s="106">
        <v>29663</v>
      </c>
      <c r="E38" s="106">
        <v>8765</v>
      </c>
      <c r="F38" s="146">
        <v>7263</v>
      </c>
    </row>
    <row r="39" spans="1:6" ht="12.75">
      <c r="A39" s="145"/>
      <c r="B39" s="103"/>
      <c r="C39" s="103"/>
      <c r="D39" s="103"/>
      <c r="E39" s="103"/>
      <c r="F39" s="144"/>
    </row>
    <row r="40" spans="1:6" ht="12.75">
      <c r="A40" s="143" t="s">
        <v>129</v>
      </c>
      <c r="B40" s="103" t="s">
        <v>45</v>
      </c>
      <c r="C40" s="103">
        <v>15</v>
      </c>
      <c r="D40" s="103">
        <v>889</v>
      </c>
      <c r="E40" s="103">
        <v>6163</v>
      </c>
      <c r="F40" s="144">
        <v>1093</v>
      </c>
    </row>
    <row r="41" spans="1:6" ht="12.75">
      <c r="A41" s="143" t="s">
        <v>130</v>
      </c>
      <c r="B41" s="103" t="s">
        <v>45</v>
      </c>
      <c r="C41" s="103">
        <v>109</v>
      </c>
      <c r="D41" s="103">
        <v>6450</v>
      </c>
      <c r="E41" s="103">
        <v>2835</v>
      </c>
      <c r="F41" s="144">
        <v>300</v>
      </c>
    </row>
    <row r="42" spans="1:6" ht="12.75">
      <c r="A42" s="143" t="s">
        <v>131</v>
      </c>
      <c r="B42" s="103" t="s">
        <v>45</v>
      </c>
      <c r="C42" s="103" t="s">
        <v>45</v>
      </c>
      <c r="D42" s="103">
        <v>522</v>
      </c>
      <c r="E42" s="103">
        <v>55</v>
      </c>
      <c r="F42" s="144">
        <v>14</v>
      </c>
    </row>
    <row r="43" spans="1:6" ht="12.75">
      <c r="A43" s="143" t="s">
        <v>133</v>
      </c>
      <c r="B43" s="103">
        <v>53</v>
      </c>
      <c r="C43" s="103" t="s">
        <v>45</v>
      </c>
      <c r="D43" s="103">
        <v>67477</v>
      </c>
      <c r="E43" s="103">
        <v>10738</v>
      </c>
      <c r="F43" s="144">
        <v>1935</v>
      </c>
    </row>
    <row r="44" spans="1:6" s="95" customFormat="1" ht="12.75">
      <c r="A44" s="145" t="s">
        <v>134</v>
      </c>
      <c r="B44" s="106">
        <v>53</v>
      </c>
      <c r="C44" s="106">
        <v>124</v>
      </c>
      <c r="D44" s="106">
        <v>75338</v>
      </c>
      <c r="E44" s="106">
        <v>19791</v>
      </c>
      <c r="F44" s="146">
        <v>3342</v>
      </c>
    </row>
    <row r="45" spans="1:6" ht="12.75">
      <c r="A45" s="143"/>
      <c r="B45" s="103"/>
      <c r="C45" s="103"/>
      <c r="D45" s="103"/>
      <c r="E45" s="103"/>
      <c r="F45" s="144"/>
    </row>
    <row r="46" spans="1:6" ht="12.75">
      <c r="A46" s="143" t="s">
        <v>136</v>
      </c>
      <c r="B46" s="103">
        <v>21</v>
      </c>
      <c r="C46" s="103" t="s">
        <v>45</v>
      </c>
      <c r="D46" s="103">
        <v>1596</v>
      </c>
      <c r="E46" s="103">
        <v>95</v>
      </c>
      <c r="F46" s="144">
        <v>23</v>
      </c>
    </row>
    <row r="47" spans="1:6" s="95" customFormat="1" ht="12.75">
      <c r="A47" s="145" t="s">
        <v>138</v>
      </c>
      <c r="B47" s="106">
        <v>21</v>
      </c>
      <c r="C47" s="106" t="s">
        <v>45</v>
      </c>
      <c r="D47" s="106">
        <v>1596</v>
      </c>
      <c r="E47" s="106">
        <v>95</v>
      </c>
      <c r="F47" s="146">
        <v>23</v>
      </c>
    </row>
    <row r="48" spans="1:6" ht="12.75">
      <c r="A48" s="145"/>
      <c r="B48" s="103"/>
      <c r="C48" s="103"/>
      <c r="D48" s="103"/>
      <c r="E48" s="103"/>
      <c r="F48" s="144"/>
    </row>
    <row r="49" spans="1:6" ht="12.75">
      <c r="A49" s="143" t="s">
        <v>140</v>
      </c>
      <c r="B49" s="103">
        <v>10000</v>
      </c>
      <c r="C49" s="103">
        <v>800</v>
      </c>
      <c r="D49" s="103">
        <v>10000</v>
      </c>
      <c r="E49" s="103">
        <v>300</v>
      </c>
      <c r="F49" s="144">
        <v>2911</v>
      </c>
    </row>
    <row r="50" spans="1:6" ht="12.75">
      <c r="A50" s="143" t="s">
        <v>141</v>
      </c>
      <c r="B50" s="103">
        <v>1500</v>
      </c>
      <c r="C50" s="103">
        <v>6000</v>
      </c>
      <c r="D50" s="103">
        <v>7000</v>
      </c>
      <c r="E50" s="103">
        <v>15000</v>
      </c>
      <c r="F50" s="144">
        <v>14087</v>
      </c>
    </row>
    <row r="51" spans="1:6" s="95" customFormat="1" ht="12.75">
      <c r="A51" s="145" t="s">
        <v>142</v>
      </c>
      <c r="B51" s="106">
        <v>11500</v>
      </c>
      <c r="C51" s="106">
        <v>6800</v>
      </c>
      <c r="D51" s="106">
        <v>17000</v>
      </c>
      <c r="E51" s="106">
        <v>15300</v>
      </c>
      <c r="F51" s="146">
        <v>16998</v>
      </c>
    </row>
    <row r="52" spans="1:6" ht="12.75">
      <c r="A52" s="143"/>
      <c r="B52" s="103"/>
      <c r="C52" s="103"/>
      <c r="D52" s="103"/>
      <c r="E52" s="103"/>
      <c r="F52" s="144"/>
    </row>
    <row r="53" spans="1:6" ht="12.75">
      <c r="A53" s="143" t="s">
        <v>144</v>
      </c>
      <c r="B53" s="103" t="s">
        <v>45</v>
      </c>
      <c r="C53" s="103" t="s">
        <v>45</v>
      </c>
      <c r="D53" s="103">
        <v>4000</v>
      </c>
      <c r="E53" s="103">
        <v>2000</v>
      </c>
      <c r="F53" s="144">
        <v>2800</v>
      </c>
    </row>
    <row r="54" spans="1:6" ht="12.75">
      <c r="A54" s="143" t="s">
        <v>145</v>
      </c>
      <c r="B54" s="103">
        <v>15</v>
      </c>
      <c r="C54" s="103">
        <v>113</v>
      </c>
      <c r="D54" s="103">
        <v>7646</v>
      </c>
      <c r="E54" s="103">
        <v>2452</v>
      </c>
      <c r="F54" s="144">
        <v>1620</v>
      </c>
    </row>
    <row r="55" spans="1:6" ht="12.75">
      <c r="A55" s="143" t="s">
        <v>146</v>
      </c>
      <c r="B55" s="103" t="s">
        <v>45</v>
      </c>
      <c r="C55" s="103">
        <v>30</v>
      </c>
      <c r="D55" s="103">
        <v>4710</v>
      </c>
      <c r="E55" s="103">
        <v>366</v>
      </c>
      <c r="F55" s="144">
        <v>347</v>
      </c>
    </row>
    <row r="56" spans="1:6" ht="12.75">
      <c r="A56" s="143" t="s">
        <v>147</v>
      </c>
      <c r="B56" s="103">
        <v>325</v>
      </c>
      <c r="C56" s="103">
        <v>10</v>
      </c>
      <c r="D56" s="103">
        <v>3180</v>
      </c>
      <c r="E56" s="103">
        <v>235</v>
      </c>
      <c r="F56" s="144">
        <v>616</v>
      </c>
    </row>
    <row r="57" spans="1:6" ht="12.75">
      <c r="A57" s="143" t="s">
        <v>148</v>
      </c>
      <c r="B57" s="103">
        <v>77</v>
      </c>
      <c r="C57" s="103" t="s">
        <v>45</v>
      </c>
      <c r="D57" s="103">
        <v>1000</v>
      </c>
      <c r="E57" s="103">
        <v>300</v>
      </c>
      <c r="F57" s="144">
        <v>30</v>
      </c>
    </row>
    <row r="58" spans="1:6" ht="12.75">
      <c r="A58" s="143" t="s">
        <v>149</v>
      </c>
      <c r="B58" s="103" t="s">
        <v>45</v>
      </c>
      <c r="C58" s="103" t="s">
        <v>45</v>
      </c>
      <c r="D58" s="103">
        <v>17756</v>
      </c>
      <c r="E58" s="103">
        <v>1745</v>
      </c>
      <c r="F58" s="144">
        <v>124</v>
      </c>
    </row>
    <row r="59" spans="1:6" ht="12.75">
      <c r="A59" s="143" t="s">
        <v>150</v>
      </c>
      <c r="B59" s="103">
        <v>2472</v>
      </c>
      <c r="C59" s="103">
        <v>278</v>
      </c>
      <c r="D59" s="103" t="s">
        <v>45</v>
      </c>
      <c r="E59" s="103" t="s">
        <v>45</v>
      </c>
      <c r="F59" s="144">
        <v>552</v>
      </c>
    </row>
    <row r="60" spans="1:7" s="95" customFormat="1" ht="12.75">
      <c r="A60" s="145" t="s">
        <v>193</v>
      </c>
      <c r="B60" s="106">
        <f>SUM(B53:B59)</f>
        <v>2889</v>
      </c>
      <c r="C60" s="106">
        <f>SUM(C53:C59)</f>
        <v>431</v>
      </c>
      <c r="D60" s="106">
        <f>SUM(D53:D59)</f>
        <v>38292</v>
      </c>
      <c r="E60" s="106">
        <f>SUM(E53:E59)</f>
        <v>7098</v>
      </c>
      <c r="F60" s="94">
        <f>SUM(F53:F59)</f>
        <v>6089</v>
      </c>
      <c r="G60" s="87"/>
    </row>
    <row r="61" spans="1:6" ht="12.75">
      <c r="A61" s="143"/>
      <c r="B61" s="103"/>
      <c r="C61" s="103"/>
      <c r="D61" s="103"/>
      <c r="E61" s="103"/>
      <c r="F61" s="144"/>
    </row>
    <row r="62" spans="1:7" s="95" customFormat="1" ht="13.5" thickBot="1">
      <c r="A62" s="147" t="s">
        <v>154</v>
      </c>
      <c r="B62" s="110">
        <f>SUM(B10:B14,B17:B19,B23,B27:B29,B38,B44,B47,B51,B60)</f>
        <v>74899</v>
      </c>
      <c r="C62" s="110">
        <f>SUM(C10:C14,C17:C19,C23,C27:C29,C38,C44,C47,C51,C60)</f>
        <v>12037</v>
      </c>
      <c r="D62" s="110">
        <f>SUM(D10:D14,D17:D19,D23,D27:D29,D38,D44,D47,D51,D60)</f>
        <v>212972</v>
      </c>
      <c r="E62" s="110">
        <f>SUM(E10:E14,E17:E19,E23,E27:E29,E38,E44,E47,E51,E60)</f>
        <v>101441</v>
      </c>
      <c r="F62" s="100">
        <f>SUM(F10:F14,F17:F19,F23,F27:F29,F38,F44,F47,F51,F60)</f>
        <v>81182</v>
      </c>
      <c r="G62" s="98"/>
    </row>
    <row r="64" spans="2:5" ht="12.75">
      <c r="B64" s="93"/>
      <c r="C64" s="93"/>
      <c r="D64" s="93"/>
      <c r="E64" s="93"/>
    </row>
  </sheetData>
  <mergeCells count="5">
    <mergeCell ref="B6:C6"/>
    <mergeCell ref="D6:E6"/>
    <mergeCell ref="A1:F1"/>
    <mergeCell ref="A3:F3"/>
    <mergeCell ref="B5:E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0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411">
    <pageSetUpPr fitToPage="1"/>
  </sheetPr>
  <dimension ref="A1:F86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35.7109375" style="84" customWidth="1"/>
    <col min="2" max="6" width="20.7109375" style="84" customWidth="1"/>
    <col min="7" max="16384" width="11.421875" style="84" customWidth="1"/>
  </cols>
  <sheetData>
    <row r="1" spans="1:6" s="81" customFormat="1" ht="18">
      <c r="A1" s="204" t="s">
        <v>0</v>
      </c>
      <c r="B1" s="204"/>
      <c r="C1" s="204"/>
      <c r="D1" s="204"/>
      <c r="E1" s="204"/>
      <c r="F1" s="204"/>
    </row>
    <row r="3" spans="1:6" s="82" customFormat="1" ht="15">
      <c r="A3" s="206" t="s">
        <v>195</v>
      </c>
      <c r="B3" s="206"/>
      <c r="C3" s="206"/>
      <c r="D3" s="206"/>
      <c r="E3" s="206"/>
      <c r="F3" s="206"/>
    </row>
    <row r="4" spans="1:6" s="82" customFormat="1" ht="15">
      <c r="A4" s="116"/>
      <c r="B4" s="116"/>
      <c r="C4" s="116"/>
      <c r="D4" s="116"/>
      <c r="E4" s="128"/>
      <c r="F4" s="117"/>
    </row>
    <row r="5" spans="1:6" ht="12.75">
      <c r="A5" s="142" t="s">
        <v>88</v>
      </c>
      <c r="B5" s="197" t="s">
        <v>166</v>
      </c>
      <c r="C5" s="199"/>
      <c r="D5" s="197" t="s">
        <v>167</v>
      </c>
      <c r="E5" s="199"/>
      <c r="F5" s="89" t="s">
        <v>168</v>
      </c>
    </row>
    <row r="6" spans="1:6" ht="12.75">
      <c r="A6" s="85" t="s">
        <v>90</v>
      </c>
      <c r="B6" s="88" t="s">
        <v>6</v>
      </c>
      <c r="C6" s="88" t="s">
        <v>169</v>
      </c>
      <c r="D6" s="88" t="s">
        <v>6</v>
      </c>
      <c r="E6" s="88" t="s">
        <v>169</v>
      </c>
      <c r="F6" s="88" t="s">
        <v>169</v>
      </c>
    </row>
    <row r="7" spans="1:6" ht="13.5" thickBot="1">
      <c r="A7" s="118"/>
      <c r="B7" s="119" t="s">
        <v>160</v>
      </c>
      <c r="C7" s="120" t="s">
        <v>165</v>
      </c>
      <c r="D7" s="119" t="s">
        <v>160</v>
      </c>
      <c r="E7" s="120" t="s">
        <v>165</v>
      </c>
      <c r="F7" s="119" t="s">
        <v>165</v>
      </c>
    </row>
    <row r="8" spans="1:6" ht="12.75">
      <c r="A8" s="83" t="s">
        <v>97</v>
      </c>
      <c r="B8" s="184">
        <v>6785</v>
      </c>
      <c r="C8" s="184">
        <v>356</v>
      </c>
      <c r="D8" s="139" t="s">
        <v>45</v>
      </c>
      <c r="E8" s="139" t="s">
        <v>45</v>
      </c>
      <c r="F8" s="139" t="s">
        <v>45</v>
      </c>
    </row>
    <row r="9" spans="1:6" ht="12.75">
      <c r="A9" s="87" t="s">
        <v>98</v>
      </c>
      <c r="B9" s="148">
        <v>4016</v>
      </c>
      <c r="C9" s="148">
        <v>40</v>
      </c>
      <c r="D9" s="130" t="s">
        <v>45</v>
      </c>
      <c r="E9" s="130" t="s">
        <v>45</v>
      </c>
      <c r="F9" s="130" t="s">
        <v>45</v>
      </c>
    </row>
    <row r="10" spans="1:6" ht="12.75">
      <c r="A10" s="87" t="s">
        <v>99</v>
      </c>
      <c r="B10" s="92">
        <v>5338</v>
      </c>
      <c r="C10" s="92">
        <v>110</v>
      </c>
      <c r="D10" s="92" t="s">
        <v>45</v>
      </c>
      <c r="E10" s="92" t="s">
        <v>45</v>
      </c>
      <c r="F10" s="130" t="s">
        <v>45</v>
      </c>
    </row>
    <row r="11" spans="1:6" ht="12.75">
      <c r="A11" s="87" t="s">
        <v>100</v>
      </c>
      <c r="B11" s="130" t="s">
        <v>45</v>
      </c>
      <c r="C11" s="130" t="s">
        <v>45</v>
      </c>
      <c r="D11" s="130">
        <v>3292</v>
      </c>
      <c r="E11" s="130">
        <v>320</v>
      </c>
      <c r="F11" s="130" t="s">
        <v>45</v>
      </c>
    </row>
    <row r="12" spans="1:6" ht="12.75">
      <c r="A12" s="98" t="s">
        <v>101</v>
      </c>
      <c r="B12" s="94">
        <v>16139</v>
      </c>
      <c r="C12" s="94">
        <v>506</v>
      </c>
      <c r="D12" s="94">
        <v>3292</v>
      </c>
      <c r="E12" s="94">
        <v>320</v>
      </c>
      <c r="F12" s="131" t="s">
        <v>45</v>
      </c>
    </row>
    <row r="13" spans="1:6" ht="12.75">
      <c r="A13" s="98"/>
      <c r="B13" s="94"/>
      <c r="C13" s="94"/>
      <c r="D13" s="94"/>
      <c r="E13" s="94"/>
      <c r="F13" s="94"/>
    </row>
    <row r="14" spans="1:6" ht="12.75">
      <c r="A14" s="98" t="s">
        <v>102</v>
      </c>
      <c r="B14" s="131" t="s">
        <v>45</v>
      </c>
      <c r="C14" s="131" t="s">
        <v>45</v>
      </c>
      <c r="D14" s="131" t="s">
        <v>45</v>
      </c>
      <c r="E14" s="131" t="s">
        <v>45</v>
      </c>
      <c r="F14" s="131" t="s">
        <v>45</v>
      </c>
    </row>
    <row r="15" spans="1:6" ht="12.75">
      <c r="A15" s="98"/>
      <c r="B15" s="94"/>
      <c r="C15" s="94"/>
      <c r="D15" s="94"/>
      <c r="E15" s="94"/>
      <c r="F15" s="94"/>
    </row>
    <row r="16" spans="1:6" ht="12.75">
      <c r="A16" s="98" t="s">
        <v>103</v>
      </c>
      <c r="B16" s="94">
        <v>60</v>
      </c>
      <c r="C16" s="94">
        <v>4</v>
      </c>
      <c r="D16" s="94">
        <v>2000</v>
      </c>
      <c r="E16" s="94">
        <v>140</v>
      </c>
      <c r="F16" s="131" t="s">
        <v>45</v>
      </c>
    </row>
    <row r="17" spans="1:6" ht="12.75">
      <c r="A17" s="87"/>
      <c r="B17" s="92"/>
      <c r="C17" s="92"/>
      <c r="D17" s="92"/>
      <c r="E17" s="92"/>
      <c r="F17" s="92"/>
    </row>
    <row r="18" spans="1:6" ht="12.75">
      <c r="A18" s="87" t="s">
        <v>104</v>
      </c>
      <c r="B18" s="130">
        <v>1000</v>
      </c>
      <c r="C18" s="130">
        <v>22</v>
      </c>
      <c r="D18" s="130">
        <v>14500</v>
      </c>
      <c r="E18" s="130">
        <v>265</v>
      </c>
      <c r="F18" s="130" t="s">
        <v>45</v>
      </c>
    </row>
    <row r="19" spans="1:6" ht="12.75">
      <c r="A19" s="87" t="s">
        <v>105</v>
      </c>
      <c r="B19" s="130" t="s">
        <v>45</v>
      </c>
      <c r="C19" s="130" t="s">
        <v>45</v>
      </c>
      <c r="D19" s="130" t="s">
        <v>45</v>
      </c>
      <c r="E19" s="130" t="s">
        <v>45</v>
      </c>
      <c r="F19" s="130" t="s">
        <v>45</v>
      </c>
    </row>
    <row r="20" spans="1:6" ht="12.75">
      <c r="A20" s="87" t="s">
        <v>106</v>
      </c>
      <c r="B20" s="130" t="s">
        <v>45</v>
      </c>
      <c r="C20" s="130" t="s">
        <v>45</v>
      </c>
      <c r="D20" s="130" t="s">
        <v>45</v>
      </c>
      <c r="E20" s="130" t="s">
        <v>45</v>
      </c>
      <c r="F20" s="130" t="s">
        <v>45</v>
      </c>
    </row>
    <row r="21" spans="1:6" ht="12.75">
      <c r="A21" s="98" t="s">
        <v>191</v>
      </c>
      <c r="B21" s="94">
        <v>1000</v>
      </c>
      <c r="C21" s="94">
        <v>22</v>
      </c>
      <c r="D21" s="94">
        <v>14500</v>
      </c>
      <c r="E21" s="94">
        <v>265</v>
      </c>
      <c r="F21" s="131" t="s">
        <v>45</v>
      </c>
    </row>
    <row r="22" spans="1:6" ht="12.75">
      <c r="A22" s="98"/>
      <c r="B22" s="94"/>
      <c r="C22" s="94"/>
      <c r="D22" s="94"/>
      <c r="E22" s="94"/>
      <c r="F22" s="94"/>
    </row>
    <row r="23" spans="1:6" ht="12.75">
      <c r="A23" s="98" t="s">
        <v>107</v>
      </c>
      <c r="B23" s="131">
        <v>56456</v>
      </c>
      <c r="C23" s="131">
        <v>673</v>
      </c>
      <c r="D23" s="131">
        <v>242838</v>
      </c>
      <c r="E23" s="131">
        <v>3452</v>
      </c>
      <c r="F23" s="131" t="s">
        <v>45</v>
      </c>
    </row>
    <row r="24" spans="1:6" ht="12.75">
      <c r="A24" s="98"/>
      <c r="B24" s="94"/>
      <c r="C24" s="94"/>
      <c r="D24" s="94"/>
      <c r="E24" s="94"/>
      <c r="F24" s="94"/>
    </row>
    <row r="25" spans="1:6" ht="12.75">
      <c r="A25" s="98" t="s">
        <v>108</v>
      </c>
      <c r="B25" s="131" t="s">
        <v>45</v>
      </c>
      <c r="C25" s="131" t="s">
        <v>45</v>
      </c>
      <c r="D25" s="131" t="s">
        <v>45</v>
      </c>
      <c r="E25" s="131" t="s">
        <v>45</v>
      </c>
      <c r="F25" s="131" t="s">
        <v>45</v>
      </c>
    </row>
    <row r="26" spans="1:6" ht="12.75">
      <c r="A26" s="87"/>
      <c r="B26" s="92"/>
      <c r="C26" s="92"/>
      <c r="D26" s="92"/>
      <c r="E26" s="92"/>
      <c r="F26" s="92"/>
    </row>
    <row r="27" spans="1:6" ht="12.75">
      <c r="A27" s="87" t="s">
        <v>109</v>
      </c>
      <c r="B27" s="92">
        <v>220000</v>
      </c>
      <c r="C27" s="92">
        <v>12320</v>
      </c>
      <c r="D27" s="92">
        <v>206000</v>
      </c>
      <c r="E27" s="92">
        <v>10300</v>
      </c>
      <c r="F27" s="92" t="s">
        <v>45</v>
      </c>
    </row>
    <row r="28" spans="1:6" ht="12.75">
      <c r="A28" s="87" t="s">
        <v>110</v>
      </c>
      <c r="B28" s="92">
        <v>174346</v>
      </c>
      <c r="C28" s="92">
        <v>3836</v>
      </c>
      <c r="D28" s="92">
        <v>214718</v>
      </c>
      <c r="E28" s="92">
        <v>6442</v>
      </c>
      <c r="F28" s="92" t="s">
        <v>45</v>
      </c>
    </row>
    <row r="29" spans="1:6" ht="12.75">
      <c r="A29" s="87" t="s">
        <v>111</v>
      </c>
      <c r="B29" s="92" t="s">
        <v>45</v>
      </c>
      <c r="C29" s="92" t="s">
        <v>45</v>
      </c>
      <c r="D29" s="92">
        <v>266230</v>
      </c>
      <c r="E29" s="92">
        <v>14643</v>
      </c>
      <c r="F29" s="130" t="s">
        <v>45</v>
      </c>
    </row>
    <row r="30" spans="1:6" ht="12.75">
      <c r="A30" s="98" t="s">
        <v>112</v>
      </c>
      <c r="B30" s="94">
        <v>394346</v>
      </c>
      <c r="C30" s="94">
        <v>16156</v>
      </c>
      <c r="D30" s="94">
        <v>686948</v>
      </c>
      <c r="E30" s="94">
        <v>31385</v>
      </c>
      <c r="F30" s="94" t="s">
        <v>45</v>
      </c>
    </row>
    <row r="31" spans="1:6" ht="12.75">
      <c r="A31" s="87"/>
      <c r="B31" s="92"/>
      <c r="C31" s="92"/>
      <c r="D31" s="92"/>
      <c r="E31" s="92"/>
      <c r="F31" s="92"/>
    </row>
    <row r="32" spans="1:6" ht="12.75">
      <c r="A32" s="87" t="s">
        <v>113</v>
      </c>
      <c r="B32" s="130">
        <v>8220</v>
      </c>
      <c r="C32" s="132">
        <v>197</v>
      </c>
      <c r="D32" s="130">
        <v>33989</v>
      </c>
      <c r="E32" s="132">
        <v>2005</v>
      </c>
      <c r="F32" s="130" t="s">
        <v>45</v>
      </c>
    </row>
    <row r="33" spans="1:6" ht="12.75">
      <c r="A33" s="87" t="s">
        <v>114</v>
      </c>
      <c r="B33" s="130">
        <v>5000</v>
      </c>
      <c r="C33" s="132">
        <v>500</v>
      </c>
      <c r="D33" s="130">
        <v>32000</v>
      </c>
      <c r="E33" s="132">
        <v>320</v>
      </c>
      <c r="F33" s="130" t="s">
        <v>45</v>
      </c>
    </row>
    <row r="34" spans="1:6" ht="12.75">
      <c r="A34" s="87" t="s">
        <v>115</v>
      </c>
      <c r="B34" s="130">
        <v>12000</v>
      </c>
      <c r="C34" s="132">
        <v>264</v>
      </c>
      <c r="D34" s="130">
        <v>115000</v>
      </c>
      <c r="E34" s="132">
        <v>3450</v>
      </c>
      <c r="F34" s="130" t="s">
        <v>45</v>
      </c>
    </row>
    <row r="35" spans="1:6" ht="12.75">
      <c r="A35" s="87" t="s">
        <v>116</v>
      </c>
      <c r="B35" s="130">
        <v>20280</v>
      </c>
      <c r="C35" s="132">
        <v>773</v>
      </c>
      <c r="D35" s="130">
        <v>20930</v>
      </c>
      <c r="E35" s="132">
        <v>668</v>
      </c>
      <c r="F35" s="130" t="s">
        <v>45</v>
      </c>
    </row>
    <row r="36" spans="1:6" ht="12.75">
      <c r="A36" s="98" t="s">
        <v>117</v>
      </c>
      <c r="B36" s="94">
        <v>45500</v>
      </c>
      <c r="C36" s="94">
        <v>1734</v>
      </c>
      <c r="D36" s="94">
        <v>201919</v>
      </c>
      <c r="E36" s="94">
        <v>6443</v>
      </c>
      <c r="F36" s="131" t="s">
        <v>45</v>
      </c>
    </row>
    <row r="37" spans="1:6" ht="12.75">
      <c r="A37" s="98"/>
      <c r="B37" s="94"/>
      <c r="C37" s="94"/>
      <c r="D37" s="94"/>
      <c r="E37" s="94"/>
      <c r="F37" s="94"/>
    </row>
    <row r="38" spans="1:6" ht="12.75">
      <c r="A38" s="98" t="s">
        <v>118</v>
      </c>
      <c r="B38" s="131">
        <v>17118</v>
      </c>
      <c r="C38" s="131">
        <v>86</v>
      </c>
      <c r="D38" s="131">
        <v>36513</v>
      </c>
      <c r="E38" s="131">
        <v>438</v>
      </c>
      <c r="F38" s="131">
        <v>109</v>
      </c>
    </row>
    <row r="39" spans="1:6" ht="12.75">
      <c r="A39" s="87"/>
      <c r="B39" s="92"/>
      <c r="C39" s="92"/>
      <c r="D39" s="92"/>
      <c r="E39" s="92"/>
      <c r="F39" s="92"/>
    </row>
    <row r="40" spans="1:6" ht="12.75">
      <c r="A40" s="87" t="s">
        <v>119</v>
      </c>
      <c r="B40" s="130">
        <v>38084</v>
      </c>
      <c r="C40" s="130">
        <v>199</v>
      </c>
      <c r="D40" s="130">
        <v>144202</v>
      </c>
      <c r="E40" s="130">
        <v>1644</v>
      </c>
      <c r="F40" s="130" t="s">
        <v>45</v>
      </c>
    </row>
    <row r="41" spans="1:6" ht="12.75">
      <c r="A41" s="87" t="s">
        <v>120</v>
      </c>
      <c r="B41" s="92">
        <v>59585</v>
      </c>
      <c r="C41" s="92">
        <v>2738</v>
      </c>
      <c r="D41" s="92">
        <v>482992</v>
      </c>
      <c r="E41" s="92">
        <v>4830</v>
      </c>
      <c r="F41" s="130" t="s">
        <v>45</v>
      </c>
    </row>
    <row r="42" spans="1:6" ht="12.75">
      <c r="A42" s="87" t="s">
        <v>121</v>
      </c>
      <c r="B42" s="130">
        <v>50750</v>
      </c>
      <c r="C42" s="130">
        <v>865</v>
      </c>
      <c r="D42" s="130">
        <v>162143</v>
      </c>
      <c r="E42" s="130">
        <v>9102</v>
      </c>
      <c r="F42" s="130" t="s">
        <v>45</v>
      </c>
    </row>
    <row r="43" spans="1:6" ht="12.75">
      <c r="A43" s="87" t="s">
        <v>122</v>
      </c>
      <c r="B43" s="130">
        <v>37707</v>
      </c>
      <c r="C43" s="130">
        <v>754</v>
      </c>
      <c r="D43" s="130">
        <v>353415</v>
      </c>
      <c r="E43" s="130">
        <v>19438</v>
      </c>
      <c r="F43" s="130" t="s">
        <v>45</v>
      </c>
    </row>
    <row r="44" spans="1:6" ht="12.75">
      <c r="A44" s="87" t="s">
        <v>123</v>
      </c>
      <c r="B44" s="130">
        <v>33920</v>
      </c>
      <c r="C44" s="130">
        <v>339</v>
      </c>
      <c r="D44" s="130">
        <v>148937</v>
      </c>
      <c r="E44" s="130">
        <v>1737</v>
      </c>
      <c r="F44" s="130" t="s">
        <v>45</v>
      </c>
    </row>
    <row r="45" spans="1:6" ht="12.75">
      <c r="A45" s="87" t="s">
        <v>124</v>
      </c>
      <c r="B45" s="130">
        <v>30097</v>
      </c>
      <c r="C45" s="130">
        <v>752</v>
      </c>
      <c r="D45" s="130">
        <v>192540</v>
      </c>
      <c r="E45" s="130">
        <v>2889</v>
      </c>
      <c r="F45" s="130" t="s">
        <v>45</v>
      </c>
    </row>
    <row r="46" spans="1:6" ht="12.75">
      <c r="A46" s="87" t="s">
        <v>125</v>
      </c>
      <c r="B46" s="130">
        <v>45000</v>
      </c>
      <c r="C46" s="130">
        <v>293</v>
      </c>
      <c r="D46" s="130">
        <v>265000</v>
      </c>
      <c r="E46" s="130">
        <v>2994</v>
      </c>
      <c r="F46" s="130" t="s">
        <v>45</v>
      </c>
    </row>
    <row r="47" spans="1:6" ht="12.75">
      <c r="A47" s="87" t="s">
        <v>126</v>
      </c>
      <c r="B47" s="130">
        <v>63434</v>
      </c>
      <c r="C47" s="130">
        <v>331</v>
      </c>
      <c r="D47" s="130">
        <v>504449</v>
      </c>
      <c r="E47" s="130">
        <v>5751</v>
      </c>
      <c r="F47" s="130" t="s">
        <v>45</v>
      </c>
    </row>
    <row r="48" spans="1:6" ht="12.75">
      <c r="A48" s="87" t="s">
        <v>127</v>
      </c>
      <c r="B48" s="130">
        <v>129135</v>
      </c>
      <c r="C48" s="130">
        <v>646</v>
      </c>
      <c r="D48" s="130">
        <v>267732</v>
      </c>
      <c r="E48" s="130">
        <v>2892</v>
      </c>
      <c r="F48" s="130" t="s">
        <v>45</v>
      </c>
    </row>
    <row r="49" spans="1:6" ht="12.75">
      <c r="A49" s="98" t="s">
        <v>192</v>
      </c>
      <c r="B49" s="94">
        <v>487712</v>
      </c>
      <c r="C49" s="94">
        <v>6917</v>
      </c>
      <c r="D49" s="94">
        <v>2521410</v>
      </c>
      <c r="E49" s="94">
        <v>51277</v>
      </c>
      <c r="F49" s="131" t="s">
        <v>45</v>
      </c>
    </row>
    <row r="50" spans="1:6" ht="12.75">
      <c r="A50" s="98"/>
      <c r="B50" s="94"/>
      <c r="C50" s="94"/>
      <c r="D50" s="94"/>
      <c r="E50" s="94"/>
      <c r="F50" s="94"/>
    </row>
    <row r="51" spans="1:6" ht="12.75">
      <c r="A51" s="98" t="s">
        <v>128</v>
      </c>
      <c r="B51" s="131">
        <v>95109</v>
      </c>
      <c r="C51" s="131">
        <v>1235</v>
      </c>
      <c r="D51" s="131">
        <v>66976</v>
      </c>
      <c r="E51" s="131">
        <v>870</v>
      </c>
      <c r="F51" s="131" t="s">
        <v>45</v>
      </c>
    </row>
    <row r="52" spans="1:6" ht="12.75">
      <c r="A52" s="87"/>
      <c r="B52" s="92"/>
      <c r="C52" s="92"/>
      <c r="D52" s="92"/>
      <c r="E52" s="92"/>
      <c r="F52" s="92"/>
    </row>
    <row r="53" spans="1:6" ht="12.75">
      <c r="A53" s="87" t="s">
        <v>129</v>
      </c>
      <c r="B53" s="92">
        <v>277447</v>
      </c>
      <c r="C53" s="92">
        <v>2220</v>
      </c>
      <c r="D53" s="92">
        <v>287832</v>
      </c>
      <c r="E53" s="92">
        <v>10938</v>
      </c>
      <c r="F53" s="92">
        <v>40</v>
      </c>
    </row>
    <row r="54" spans="1:6" ht="12.75">
      <c r="A54" s="87" t="s">
        <v>130</v>
      </c>
      <c r="B54" s="92">
        <v>380000</v>
      </c>
      <c r="C54" s="92">
        <v>1900</v>
      </c>
      <c r="D54" s="92">
        <v>398000</v>
      </c>
      <c r="E54" s="92">
        <v>3980</v>
      </c>
      <c r="F54" s="130" t="s">
        <v>45</v>
      </c>
    </row>
    <row r="55" spans="1:6" ht="12.75">
      <c r="A55" s="87" t="s">
        <v>131</v>
      </c>
      <c r="B55" s="92">
        <v>160000</v>
      </c>
      <c r="C55" s="92">
        <v>1120</v>
      </c>
      <c r="D55" s="92">
        <v>320000</v>
      </c>
      <c r="E55" s="92">
        <v>4800</v>
      </c>
      <c r="F55" s="130" t="s">
        <v>45</v>
      </c>
    </row>
    <row r="56" spans="1:6" ht="12.75">
      <c r="A56" s="87" t="s">
        <v>132</v>
      </c>
      <c r="B56" s="92">
        <v>135164</v>
      </c>
      <c r="C56" s="92">
        <v>946</v>
      </c>
      <c r="D56" s="92">
        <v>207362</v>
      </c>
      <c r="E56" s="92">
        <v>3525</v>
      </c>
      <c r="F56" s="130" t="s">
        <v>45</v>
      </c>
    </row>
    <row r="57" spans="1:6" ht="12.75">
      <c r="A57" s="87" t="s">
        <v>133</v>
      </c>
      <c r="B57" s="92">
        <v>220381</v>
      </c>
      <c r="C57" s="92">
        <v>1983</v>
      </c>
      <c r="D57" s="92">
        <v>320280</v>
      </c>
      <c r="E57" s="92">
        <v>5445</v>
      </c>
      <c r="F57" s="92">
        <v>500</v>
      </c>
    </row>
    <row r="58" spans="1:6" ht="12.75">
      <c r="A58" s="98" t="s">
        <v>134</v>
      </c>
      <c r="B58" s="94">
        <v>1172992</v>
      </c>
      <c r="C58" s="94">
        <v>8169</v>
      </c>
      <c r="D58" s="94">
        <v>1533474</v>
      </c>
      <c r="E58" s="94">
        <v>28688</v>
      </c>
      <c r="F58" s="94">
        <v>540</v>
      </c>
    </row>
    <row r="59" spans="1:6" ht="12.75">
      <c r="A59" s="87"/>
      <c r="B59" s="92"/>
      <c r="C59" s="92"/>
      <c r="D59" s="92"/>
      <c r="E59" s="92"/>
      <c r="F59" s="92"/>
    </row>
    <row r="60" spans="1:6" ht="12.75">
      <c r="A60" s="87" t="s">
        <v>135</v>
      </c>
      <c r="B60" s="132">
        <v>1200</v>
      </c>
      <c r="C60" s="132">
        <v>120</v>
      </c>
      <c r="D60" s="132">
        <v>2300</v>
      </c>
      <c r="E60" s="132">
        <v>230</v>
      </c>
      <c r="F60" s="130" t="s">
        <v>45</v>
      </c>
    </row>
    <row r="61" spans="1:6" ht="12.75">
      <c r="A61" s="87" t="s">
        <v>136</v>
      </c>
      <c r="B61" s="130">
        <v>9574</v>
      </c>
      <c r="C61" s="132">
        <v>86</v>
      </c>
      <c r="D61" s="130">
        <v>6648</v>
      </c>
      <c r="E61" s="132">
        <v>93</v>
      </c>
      <c r="F61" s="130" t="s">
        <v>45</v>
      </c>
    </row>
    <row r="62" spans="1:6" ht="12.75">
      <c r="A62" s="87" t="s">
        <v>137</v>
      </c>
      <c r="B62" s="130" t="s">
        <v>45</v>
      </c>
      <c r="C62" s="130" t="s">
        <v>45</v>
      </c>
      <c r="D62" s="132">
        <v>10000</v>
      </c>
      <c r="E62" s="132">
        <v>100</v>
      </c>
      <c r="F62" s="130" t="s">
        <v>45</v>
      </c>
    </row>
    <row r="63" spans="1:6" ht="12.75">
      <c r="A63" s="98" t="s">
        <v>138</v>
      </c>
      <c r="B63" s="94">
        <v>10774</v>
      </c>
      <c r="C63" s="94">
        <v>206</v>
      </c>
      <c r="D63" s="94">
        <v>18948</v>
      </c>
      <c r="E63" s="94">
        <v>423</v>
      </c>
      <c r="F63" s="131" t="s">
        <v>45</v>
      </c>
    </row>
    <row r="64" spans="1:6" ht="12.75">
      <c r="A64" s="98"/>
      <c r="B64" s="94"/>
      <c r="C64" s="94"/>
      <c r="D64" s="94"/>
      <c r="E64" s="94"/>
      <c r="F64" s="94"/>
    </row>
    <row r="65" spans="1:6" ht="12.75">
      <c r="A65" s="98" t="s">
        <v>139</v>
      </c>
      <c r="B65" s="94">
        <v>187245</v>
      </c>
      <c r="C65" s="94">
        <v>1223</v>
      </c>
      <c r="D65" s="94">
        <v>82000</v>
      </c>
      <c r="E65" s="94">
        <v>902</v>
      </c>
      <c r="F65" s="131" t="s">
        <v>45</v>
      </c>
    </row>
    <row r="66" spans="1:6" ht="12.75">
      <c r="A66" s="87"/>
      <c r="B66" s="92"/>
      <c r="C66" s="92"/>
      <c r="D66" s="92"/>
      <c r="E66" s="92"/>
      <c r="F66" s="92"/>
    </row>
    <row r="67" spans="1:6" ht="12.75">
      <c r="A67" s="87" t="s">
        <v>140</v>
      </c>
      <c r="B67" s="130">
        <v>45000</v>
      </c>
      <c r="C67" s="130">
        <v>270</v>
      </c>
      <c r="D67" s="130">
        <v>150000</v>
      </c>
      <c r="E67" s="130">
        <v>1800</v>
      </c>
      <c r="F67" s="130">
        <v>250</v>
      </c>
    </row>
    <row r="68" spans="1:6" ht="12.75">
      <c r="A68" s="87" t="s">
        <v>141</v>
      </c>
      <c r="B68" s="130">
        <v>10000</v>
      </c>
      <c r="C68" s="130">
        <v>50</v>
      </c>
      <c r="D68" s="130">
        <v>20000</v>
      </c>
      <c r="E68" s="130">
        <v>220</v>
      </c>
      <c r="F68" s="130">
        <v>235</v>
      </c>
    </row>
    <row r="69" spans="1:6" ht="12.75">
      <c r="A69" s="98" t="s">
        <v>142</v>
      </c>
      <c r="B69" s="94">
        <v>55000</v>
      </c>
      <c r="C69" s="94">
        <v>320</v>
      </c>
      <c r="D69" s="94">
        <v>170000</v>
      </c>
      <c r="E69" s="94">
        <v>2020</v>
      </c>
      <c r="F69" s="94">
        <v>485</v>
      </c>
    </row>
    <row r="70" spans="1:6" ht="12.75">
      <c r="A70" s="87"/>
      <c r="B70" s="92"/>
      <c r="C70" s="92"/>
      <c r="D70" s="92"/>
      <c r="E70" s="92"/>
      <c r="F70" s="92"/>
    </row>
    <row r="71" spans="1:6" ht="12.75">
      <c r="A71" s="87" t="s">
        <v>143</v>
      </c>
      <c r="B71" s="92">
        <v>17721</v>
      </c>
      <c r="C71" s="92">
        <v>443</v>
      </c>
      <c r="D71" s="92">
        <v>21084</v>
      </c>
      <c r="E71" s="92">
        <v>527</v>
      </c>
      <c r="F71" s="130" t="s">
        <v>45</v>
      </c>
    </row>
    <row r="72" spans="1:6" ht="12.75">
      <c r="A72" s="87" t="s">
        <v>144</v>
      </c>
      <c r="B72" s="92">
        <v>46000</v>
      </c>
      <c r="C72" s="92">
        <v>1890</v>
      </c>
      <c r="D72" s="92">
        <v>203500</v>
      </c>
      <c r="E72" s="92">
        <v>5400</v>
      </c>
      <c r="F72" s="92">
        <v>500</v>
      </c>
    </row>
    <row r="73" spans="1:6" ht="12.75">
      <c r="A73" s="87" t="s">
        <v>145</v>
      </c>
      <c r="B73" s="130">
        <v>49382</v>
      </c>
      <c r="C73" s="130">
        <v>370</v>
      </c>
      <c r="D73" s="130">
        <v>99643</v>
      </c>
      <c r="E73" s="130">
        <v>1993</v>
      </c>
      <c r="F73" s="130" t="s">
        <v>45</v>
      </c>
    </row>
    <row r="74" spans="1:6" ht="12.75">
      <c r="A74" s="87" t="s">
        <v>146</v>
      </c>
      <c r="B74" s="92">
        <v>138604</v>
      </c>
      <c r="C74" s="92">
        <v>1234</v>
      </c>
      <c r="D74" s="92">
        <v>105173</v>
      </c>
      <c r="E74" s="92">
        <v>1301</v>
      </c>
      <c r="F74" s="130" t="s">
        <v>45</v>
      </c>
    </row>
    <row r="75" spans="1:6" ht="12.75">
      <c r="A75" s="87" t="s">
        <v>147</v>
      </c>
      <c r="B75" s="92">
        <v>66000</v>
      </c>
      <c r="C75" s="92">
        <v>660</v>
      </c>
      <c r="D75" s="92">
        <v>16000</v>
      </c>
      <c r="E75" s="92">
        <v>160</v>
      </c>
      <c r="F75" s="92">
        <v>30</v>
      </c>
    </row>
    <row r="76" spans="1:6" ht="12.75">
      <c r="A76" s="87" t="s">
        <v>148</v>
      </c>
      <c r="B76" s="92">
        <v>27018</v>
      </c>
      <c r="C76" s="92">
        <v>1749</v>
      </c>
      <c r="D76" s="92">
        <v>54546</v>
      </c>
      <c r="E76" s="92">
        <v>545</v>
      </c>
      <c r="F76" s="92" t="s">
        <v>45</v>
      </c>
    </row>
    <row r="77" spans="1:6" ht="12.75">
      <c r="A77" s="87" t="s">
        <v>149</v>
      </c>
      <c r="B77" s="92">
        <v>44133</v>
      </c>
      <c r="C77" s="92">
        <v>441</v>
      </c>
      <c r="D77" s="92">
        <v>57895</v>
      </c>
      <c r="E77" s="92">
        <v>579</v>
      </c>
      <c r="F77" s="92" t="s">
        <v>45</v>
      </c>
    </row>
    <row r="78" spans="1:6" ht="12.75">
      <c r="A78" s="87" t="s">
        <v>150</v>
      </c>
      <c r="B78" s="130">
        <v>5987</v>
      </c>
      <c r="C78" s="92">
        <v>286</v>
      </c>
      <c r="D78" s="130">
        <v>46511</v>
      </c>
      <c r="E78" s="92">
        <v>2540</v>
      </c>
      <c r="F78" s="130" t="s">
        <v>45</v>
      </c>
    </row>
    <row r="79" spans="1:6" ht="12.75">
      <c r="A79" s="98" t="s">
        <v>193</v>
      </c>
      <c r="B79" s="94">
        <v>394845</v>
      </c>
      <c r="C79" s="94">
        <v>7073</v>
      </c>
      <c r="D79" s="94">
        <v>604352</v>
      </c>
      <c r="E79" s="94">
        <v>13045</v>
      </c>
      <c r="F79" s="94">
        <v>530</v>
      </c>
    </row>
    <row r="80" spans="1:6" ht="12.75">
      <c r="A80" s="87"/>
      <c r="B80" s="92"/>
      <c r="C80" s="92"/>
      <c r="D80" s="92"/>
      <c r="E80" s="92"/>
      <c r="F80" s="92"/>
    </row>
    <row r="81" spans="1:6" ht="12.75">
      <c r="A81" s="87" t="s">
        <v>151</v>
      </c>
      <c r="B81" s="130" t="s">
        <v>45</v>
      </c>
      <c r="C81" s="130" t="s">
        <v>45</v>
      </c>
      <c r="D81" s="130" t="s">
        <v>45</v>
      </c>
      <c r="E81" s="130" t="s">
        <v>45</v>
      </c>
      <c r="F81" s="130" t="s">
        <v>45</v>
      </c>
    </row>
    <row r="82" spans="1:6" ht="12.75">
      <c r="A82" s="87" t="s">
        <v>152</v>
      </c>
      <c r="B82" s="130" t="s">
        <v>45</v>
      </c>
      <c r="C82" s="130" t="s">
        <v>45</v>
      </c>
      <c r="D82" s="130" t="s">
        <v>45</v>
      </c>
      <c r="E82" s="130" t="s">
        <v>45</v>
      </c>
      <c r="F82" s="130" t="s">
        <v>45</v>
      </c>
    </row>
    <row r="83" spans="1:6" ht="12.75">
      <c r="A83" s="98" t="s">
        <v>153</v>
      </c>
      <c r="B83" s="131" t="s">
        <v>45</v>
      </c>
      <c r="C83" s="131" t="s">
        <v>45</v>
      </c>
      <c r="D83" s="131" t="s">
        <v>45</v>
      </c>
      <c r="E83" s="131" t="s">
        <v>45</v>
      </c>
      <c r="F83" s="131" t="s">
        <v>45</v>
      </c>
    </row>
    <row r="84" spans="1:6" ht="12.75">
      <c r="A84" s="98"/>
      <c r="B84" s="94"/>
      <c r="C84" s="94"/>
      <c r="D84" s="94"/>
      <c r="E84" s="94"/>
      <c r="F84" s="94"/>
    </row>
    <row r="85" spans="1:6" ht="13.5" thickBot="1">
      <c r="A85" s="99" t="s">
        <v>154</v>
      </c>
      <c r="B85" s="100">
        <v>2934296</v>
      </c>
      <c r="C85" s="100">
        <v>44324</v>
      </c>
      <c r="D85" s="100">
        <v>6185170</v>
      </c>
      <c r="E85" s="100">
        <v>139668</v>
      </c>
      <c r="F85" s="100">
        <v>1664</v>
      </c>
    </row>
    <row r="86" ht="12.75">
      <c r="E86" s="125"/>
    </row>
  </sheetData>
  <mergeCells count="4">
    <mergeCell ref="A1:F1"/>
    <mergeCell ref="A3:F3"/>
    <mergeCell ref="B5:C5"/>
    <mergeCell ref="D5:E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G54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7" width="16.7109375" style="0" customWidth="1"/>
    <col min="10" max="10" width="18.57421875" style="0" customWidth="1"/>
    <col min="11" max="14" width="19.00390625" style="0" customWidth="1"/>
  </cols>
  <sheetData>
    <row r="1" spans="1:7" s="2" customFormat="1" ht="18">
      <c r="A1" s="213" t="s">
        <v>0</v>
      </c>
      <c r="B1" s="213"/>
      <c r="C1" s="213"/>
      <c r="D1" s="213"/>
      <c r="E1" s="213"/>
      <c r="F1" s="213"/>
      <c r="G1" s="213"/>
    </row>
    <row r="2" s="3" customFormat="1" ht="14.25"/>
    <row r="3" spans="1:7" s="3" customFormat="1" ht="15">
      <c r="A3" s="214" t="s">
        <v>1</v>
      </c>
      <c r="B3" s="214"/>
      <c r="C3" s="214"/>
      <c r="D3" s="214"/>
      <c r="E3" s="214"/>
      <c r="F3" s="214"/>
      <c r="G3" s="214"/>
    </row>
    <row r="4" spans="1:7" s="3" customFormat="1" ht="15">
      <c r="A4" s="4"/>
      <c r="B4" s="5"/>
      <c r="C4" s="5"/>
      <c r="D4" s="5"/>
      <c r="E4" s="5"/>
      <c r="F4" s="5"/>
      <c r="G4" s="5"/>
    </row>
    <row r="5" spans="1:7" ht="12.75">
      <c r="A5" s="6"/>
      <c r="B5" s="215" t="s">
        <v>2</v>
      </c>
      <c r="C5" s="191"/>
      <c r="D5" s="215" t="s">
        <v>3</v>
      </c>
      <c r="E5" s="191"/>
      <c r="F5" s="215" t="s">
        <v>4</v>
      </c>
      <c r="G5" s="192"/>
    </row>
    <row r="6" spans="1:7" ht="12.75">
      <c r="A6" s="7" t="s">
        <v>5</v>
      </c>
      <c r="B6" s="8" t="s">
        <v>6</v>
      </c>
      <c r="C6" s="8" t="s">
        <v>7</v>
      </c>
      <c r="D6" s="8" t="s">
        <v>6</v>
      </c>
      <c r="E6" s="8" t="s">
        <v>7</v>
      </c>
      <c r="F6" s="8" t="s">
        <v>6</v>
      </c>
      <c r="G6" s="8" t="s">
        <v>7</v>
      </c>
    </row>
    <row r="7" spans="1:7" ht="13.5" thickBot="1">
      <c r="A7" s="9"/>
      <c r="B7" s="8" t="s">
        <v>8</v>
      </c>
      <c r="C7" s="8" t="s">
        <v>9</v>
      </c>
      <c r="D7" s="8" t="s">
        <v>8</v>
      </c>
      <c r="E7" s="8" t="s">
        <v>9</v>
      </c>
      <c r="F7" s="8" t="s">
        <v>8</v>
      </c>
      <c r="G7" s="8" t="s">
        <v>9</v>
      </c>
    </row>
    <row r="8" spans="1:7" ht="12.75">
      <c r="A8" s="10">
        <v>1985</v>
      </c>
      <c r="B8" s="11">
        <v>209</v>
      </c>
      <c r="C8" s="12">
        <v>2815</v>
      </c>
      <c r="D8" s="11">
        <v>106.8</v>
      </c>
      <c r="E8" s="12">
        <v>3935</v>
      </c>
      <c r="F8" s="11">
        <v>12.1</v>
      </c>
      <c r="G8" s="12">
        <v>291</v>
      </c>
    </row>
    <row r="9" spans="1:7" ht="12.75">
      <c r="A9" s="13">
        <v>1986</v>
      </c>
      <c r="B9" s="14">
        <v>208.5</v>
      </c>
      <c r="C9" s="15">
        <v>2821</v>
      </c>
      <c r="D9" s="14">
        <v>112.9</v>
      </c>
      <c r="E9" s="15">
        <v>4136</v>
      </c>
      <c r="F9" s="14">
        <v>11.6</v>
      </c>
      <c r="G9" s="15">
        <v>301</v>
      </c>
    </row>
    <row r="10" spans="1:7" ht="12.75">
      <c r="A10" s="13">
        <v>1987</v>
      </c>
      <c r="B10" s="14">
        <v>200.2</v>
      </c>
      <c r="C10" s="15">
        <v>2813</v>
      </c>
      <c r="D10" s="14">
        <v>108.3</v>
      </c>
      <c r="E10" s="15">
        <v>4241</v>
      </c>
      <c r="F10" s="14">
        <v>11.3</v>
      </c>
      <c r="G10" s="15">
        <v>281</v>
      </c>
    </row>
    <row r="11" spans="1:7" ht="12.75">
      <c r="A11" s="13">
        <v>1988</v>
      </c>
      <c r="B11" s="14">
        <v>208.3</v>
      </c>
      <c r="C11" s="15">
        <v>2914</v>
      </c>
      <c r="D11" s="14">
        <v>117</v>
      </c>
      <c r="E11" s="15">
        <v>4923</v>
      </c>
      <c r="F11" s="14">
        <v>10.5</v>
      </c>
      <c r="G11" s="15">
        <v>272</v>
      </c>
    </row>
    <row r="12" spans="1:7" ht="12.75">
      <c r="A12" s="13">
        <v>1989</v>
      </c>
      <c r="B12" s="14">
        <v>218.2</v>
      </c>
      <c r="C12" s="15">
        <v>2657</v>
      </c>
      <c r="D12" s="14">
        <v>114.7</v>
      </c>
      <c r="E12" s="15">
        <v>4463</v>
      </c>
      <c r="F12" s="14">
        <v>10.6</v>
      </c>
      <c r="G12" s="15">
        <v>297</v>
      </c>
    </row>
    <row r="13" spans="1:7" ht="12.75">
      <c r="A13" s="13">
        <v>1990</v>
      </c>
      <c r="B13" s="14">
        <v>255</v>
      </c>
      <c r="C13" s="15">
        <v>3421</v>
      </c>
      <c r="D13" s="16">
        <v>112.5</v>
      </c>
      <c r="E13" s="15">
        <v>4590</v>
      </c>
      <c r="F13" s="14">
        <v>10</v>
      </c>
      <c r="G13" s="17">
        <v>287</v>
      </c>
    </row>
    <row r="14" spans="1:7" ht="12.75">
      <c r="A14" s="13">
        <v>1991</v>
      </c>
      <c r="B14" s="16">
        <v>267.8</v>
      </c>
      <c r="C14" s="15">
        <v>3802</v>
      </c>
      <c r="D14" s="16">
        <v>112.9</v>
      </c>
      <c r="E14" s="15">
        <v>4484</v>
      </c>
      <c r="F14" s="16">
        <v>9.8</v>
      </c>
      <c r="G14" s="17">
        <v>268</v>
      </c>
    </row>
    <row r="15" spans="1:7" ht="12.75">
      <c r="A15" s="13">
        <v>1992</v>
      </c>
      <c r="B15" s="16">
        <v>290.7</v>
      </c>
      <c r="C15" s="15">
        <v>3827</v>
      </c>
      <c r="D15" s="16">
        <v>119.4</v>
      </c>
      <c r="E15" s="15">
        <v>4744</v>
      </c>
      <c r="F15" s="16">
        <v>9.1</v>
      </c>
      <c r="G15" s="17">
        <v>275</v>
      </c>
    </row>
    <row r="16" spans="1:7" ht="12.75">
      <c r="A16" s="13">
        <v>1993</v>
      </c>
      <c r="B16" s="14">
        <v>274.6</v>
      </c>
      <c r="C16" s="15">
        <v>2503</v>
      </c>
      <c r="D16" s="14">
        <v>121.2</v>
      </c>
      <c r="E16" s="15">
        <v>5186</v>
      </c>
      <c r="F16" s="14">
        <v>8.6</v>
      </c>
      <c r="G16" s="15">
        <v>223</v>
      </c>
    </row>
    <row r="17" spans="1:7" ht="12.75">
      <c r="A17" s="13">
        <v>1994</v>
      </c>
      <c r="B17" s="14">
        <v>317</v>
      </c>
      <c r="C17" s="15">
        <v>2907</v>
      </c>
      <c r="D17" s="14">
        <v>115.6</v>
      </c>
      <c r="E17" s="15">
        <v>4895</v>
      </c>
      <c r="F17" s="14">
        <v>9.6</v>
      </c>
      <c r="G17" s="15">
        <v>216</v>
      </c>
    </row>
    <row r="18" spans="1:7" ht="12.75">
      <c r="A18" s="18">
        <v>1995</v>
      </c>
      <c r="B18" s="19">
        <v>335.1</v>
      </c>
      <c r="C18" s="20">
        <v>2442</v>
      </c>
      <c r="D18" s="19">
        <v>104.6</v>
      </c>
      <c r="E18" s="20">
        <v>4487</v>
      </c>
      <c r="F18" s="21">
        <v>6.3</v>
      </c>
      <c r="G18" s="17">
        <v>155</v>
      </c>
    </row>
    <row r="19" spans="1:7" ht="12.75">
      <c r="A19" s="18">
        <v>1996</v>
      </c>
      <c r="B19" s="19">
        <v>307.8</v>
      </c>
      <c r="C19" s="20">
        <v>3438</v>
      </c>
      <c r="D19" s="19">
        <v>104.9</v>
      </c>
      <c r="E19" s="20">
        <v>5016</v>
      </c>
      <c r="F19" s="19">
        <v>6.4</v>
      </c>
      <c r="G19" s="17">
        <v>178</v>
      </c>
    </row>
    <row r="20" spans="1:7" ht="12.75">
      <c r="A20" s="18">
        <v>1997</v>
      </c>
      <c r="B20" s="19">
        <v>277.3</v>
      </c>
      <c r="C20" s="20">
        <v>2840</v>
      </c>
      <c r="D20" s="19">
        <v>105.1</v>
      </c>
      <c r="E20" s="20">
        <v>4841</v>
      </c>
      <c r="F20" s="19">
        <v>5.1</v>
      </c>
      <c r="G20" s="17">
        <v>144</v>
      </c>
    </row>
    <row r="21" spans="1:7" ht="12.75">
      <c r="A21" s="18">
        <v>1998</v>
      </c>
      <c r="B21" s="19">
        <v>306.7</v>
      </c>
      <c r="C21" s="20">
        <v>3616</v>
      </c>
      <c r="D21" s="19">
        <v>89.3</v>
      </c>
      <c r="E21" s="20">
        <v>4097</v>
      </c>
      <c r="F21" s="19">
        <v>9</v>
      </c>
      <c r="G21" s="17">
        <v>205</v>
      </c>
    </row>
    <row r="22" spans="1:7" ht="12.75">
      <c r="A22" s="18">
        <v>1999</v>
      </c>
      <c r="B22" s="19">
        <v>335.3</v>
      </c>
      <c r="C22" s="20">
        <v>2956</v>
      </c>
      <c r="D22" s="19">
        <v>85.5</v>
      </c>
      <c r="E22" s="20">
        <v>3758</v>
      </c>
      <c r="F22" s="19">
        <v>6.2</v>
      </c>
      <c r="G22" s="17">
        <v>159</v>
      </c>
    </row>
    <row r="23" spans="1:7" ht="12.75">
      <c r="A23" s="18">
        <v>2000</v>
      </c>
      <c r="B23" s="19">
        <v>358</v>
      </c>
      <c r="C23" s="20">
        <v>3563</v>
      </c>
      <c r="D23" s="19">
        <v>81.6</v>
      </c>
      <c r="E23" s="20">
        <v>3818</v>
      </c>
      <c r="F23" s="19">
        <v>5.6</v>
      </c>
      <c r="G23" s="17">
        <v>120</v>
      </c>
    </row>
    <row r="24" spans="1:7" ht="12.75">
      <c r="A24" s="18">
        <v>2001</v>
      </c>
      <c r="B24" s="19">
        <v>298.181</v>
      </c>
      <c r="C24" s="20">
        <v>2658.524</v>
      </c>
      <c r="D24" s="19">
        <v>83.094</v>
      </c>
      <c r="E24" s="20">
        <v>3949.906</v>
      </c>
      <c r="F24" s="19">
        <v>5.285</v>
      </c>
      <c r="G24" s="17">
        <v>122.206</v>
      </c>
    </row>
    <row r="25" spans="1:7" s="26" customFormat="1" ht="13.5" thickBot="1">
      <c r="A25" s="22">
        <v>2002</v>
      </c>
      <c r="B25" s="23">
        <v>248.633</v>
      </c>
      <c r="C25" s="24">
        <v>2153.181</v>
      </c>
      <c r="D25" s="23">
        <v>84.42</v>
      </c>
      <c r="E25" s="24">
        <v>3932.67</v>
      </c>
      <c r="F25" s="23">
        <v>5.411</v>
      </c>
      <c r="G25" s="25">
        <v>153.171</v>
      </c>
    </row>
    <row r="29" ht="12.75">
      <c r="C29" t="s">
        <v>196</v>
      </c>
    </row>
    <row r="31" spans="1:6" ht="15">
      <c r="A31" s="214"/>
      <c r="B31" s="214"/>
      <c r="C31" s="214"/>
      <c r="D31" s="214"/>
      <c r="E31" s="214"/>
      <c r="F31" s="214"/>
    </row>
    <row r="32" spans="1:6" ht="15">
      <c r="A32" s="214"/>
      <c r="B32" s="214"/>
      <c r="C32" s="214"/>
      <c r="D32" s="214"/>
      <c r="E32" s="214"/>
      <c r="F32" s="214"/>
    </row>
    <row r="33" spans="1:7" ht="12.75">
      <c r="A33" s="27"/>
      <c r="B33" s="28"/>
      <c r="C33" s="28"/>
      <c r="D33" s="28"/>
      <c r="E33" s="28"/>
      <c r="F33" s="28"/>
      <c r="G33" s="29"/>
    </row>
    <row r="34" spans="1:7" ht="12.75">
      <c r="A34" s="6"/>
      <c r="C34" s="215" t="s">
        <v>10</v>
      </c>
      <c r="D34" s="191"/>
      <c r="E34" s="215" t="s">
        <v>11</v>
      </c>
      <c r="F34" s="192"/>
      <c r="G34" s="30"/>
    </row>
    <row r="35" spans="1:7" ht="12.75">
      <c r="A35" s="209" t="s">
        <v>5</v>
      </c>
      <c r="B35" s="210"/>
      <c r="C35" s="8" t="s">
        <v>6</v>
      </c>
      <c r="D35" s="8" t="s">
        <v>7</v>
      </c>
      <c r="E35" s="8" t="s">
        <v>6</v>
      </c>
      <c r="F35" s="8" t="s">
        <v>7</v>
      </c>
      <c r="G35" s="30"/>
    </row>
    <row r="36" spans="1:7" ht="13.5" thickBot="1">
      <c r="A36" s="9"/>
      <c r="C36" s="8" t="s">
        <v>8</v>
      </c>
      <c r="D36" s="8" t="s">
        <v>9</v>
      </c>
      <c r="E36" s="8" t="s">
        <v>8</v>
      </c>
      <c r="F36" s="8" t="s">
        <v>9</v>
      </c>
      <c r="G36" s="30"/>
    </row>
    <row r="37" spans="1:7" ht="12.75">
      <c r="A37" s="211">
        <v>1985</v>
      </c>
      <c r="B37" s="212"/>
      <c r="C37" s="11">
        <v>57.3</v>
      </c>
      <c r="D37" s="12">
        <v>1890</v>
      </c>
      <c r="E37" s="11">
        <v>8.2</v>
      </c>
      <c r="F37" s="12">
        <v>204</v>
      </c>
      <c r="G37" s="30"/>
    </row>
    <row r="38" spans="1:7" ht="12.75">
      <c r="A38" s="207">
        <v>1986</v>
      </c>
      <c r="B38" s="208"/>
      <c r="C38" s="14">
        <v>56.7</v>
      </c>
      <c r="D38" s="15">
        <v>1956</v>
      </c>
      <c r="E38" s="14">
        <v>7.5</v>
      </c>
      <c r="F38" s="15">
        <v>236</v>
      </c>
      <c r="G38" s="30"/>
    </row>
    <row r="39" spans="1:7" ht="12.75">
      <c r="A39" s="207">
        <v>1987</v>
      </c>
      <c r="B39" s="208"/>
      <c r="C39" s="14">
        <v>56.9</v>
      </c>
      <c r="D39" s="15">
        <v>2108</v>
      </c>
      <c r="E39" s="14">
        <v>8.9</v>
      </c>
      <c r="F39" s="15">
        <v>262</v>
      </c>
      <c r="G39" s="30"/>
    </row>
    <row r="40" spans="1:7" ht="12.75">
      <c r="A40" s="207">
        <v>1988</v>
      </c>
      <c r="B40" s="208"/>
      <c r="C40" s="14">
        <v>57.4</v>
      </c>
      <c r="D40" s="15">
        <v>2276</v>
      </c>
      <c r="E40" s="14">
        <v>7.9</v>
      </c>
      <c r="F40" s="15">
        <v>279</v>
      </c>
      <c r="G40" s="30"/>
    </row>
    <row r="41" spans="1:7" ht="12.75">
      <c r="A41" s="207">
        <v>1989</v>
      </c>
      <c r="B41" s="208"/>
      <c r="C41" s="14">
        <v>57.3</v>
      </c>
      <c r="D41" s="15">
        <v>2133</v>
      </c>
      <c r="E41" s="14">
        <v>9.2</v>
      </c>
      <c r="F41" s="15">
        <v>192</v>
      </c>
      <c r="G41" s="30"/>
    </row>
    <row r="42" spans="1:7" ht="12.75">
      <c r="A42" s="207">
        <v>1990</v>
      </c>
      <c r="B42" s="208"/>
      <c r="C42" s="16">
        <v>57.9</v>
      </c>
      <c r="D42" s="15">
        <v>1996</v>
      </c>
      <c r="E42" s="14">
        <v>7</v>
      </c>
      <c r="F42" s="15">
        <v>136.8</v>
      </c>
      <c r="G42" s="30"/>
    </row>
    <row r="43" spans="1:7" ht="12.75">
      <c r="A43" s="207">
        <v>1991</v>
      </c>
      <c r="B43" s="208"/>
      <c r="C43" s="16">
        <v>56.6</v>
      </c>
      <c r="D43" s="15">
        <v>1959</v>
      </c>
      <c r="E43" s="16">
        <v>7.7</v>
      </c>
      <c r="F43" s="17">
        <v>129</v>
      </c>
      <c r="G43" s="30"/>
    </row>
    <row r="44" spans="1:7" ht="12.75">
      <c r="A44" s="207">
        <v>1992</v>
      </c>
      <c r="B44" s="208"/>
      <c r="C44" s="16">
        <v>52.1</v>
      </c>
      <c r="D44" s="15">
        <v>1634</v>
      </c>
      <c r="E44" s="16">
        <v>7.5</v>
      </c>
      <c r="F44" s="17">
        <v>129</v>
      </c>
      <c r="G44" s="30"/>
    </row>
    <row r="45" spans="1:7" ht="12.75">
      <c r="A45" s="207">
        <v>1993</v>
      </c>
      <c r="B45" s="208"/>
      <c r="C45" s="16">
        <v>50.9</v>
      </c>
      <c r="D45" s="15">
        <v>1520</v>
      </c>
      <c r="E45" s="16">
        <v>7.8</v>
      </c>
      <c r="F45" s="17">
        <v>212</v>
      </c>
      <c r="G45" s="30"/>
    </row>
    <row r="46" spans="1:7" ht="12.75">
      <c r="A46" s="207">
        <v>1994</v>
      </c>
      <c r="B46" s="208"/>
      <c r="C46" s="16">
        <v>46.9</v>
      </c>
      <c r="D46" s="15">
        <v>1374</v>
      </c>
      <c r="E46" s="16">
        <v>4.4</v>
      </c>
      <c r="F46" s="17">
        <v>102</v>
      </c>
      <c r="G46" s="30"/>
    </row>
    <row r="47" spans="1:7" ht="12.75">
      <c r="A47" s="207">
        <v>1995</v>
      </c>
      <c r="B47" s="208"/>
      <c r="C47" s="19">
        <v>46.4</v>
      </c>
      <c r="D47" s="20">
        <v>1435</v>
      </c>
      <c r="E47" s="19">
        <v>3.7</v>
      </c>
      <c r="F47" s="17">
        <v>69</v>
      </c>
      <c r="G47" s="30"/>
    </row>
    <row r="48" spans="1:7" ht="12.75">
      <c r="A48" s="207">
        <v>1996</v>
      </c>
      <c r="B48" s="208"/>
      <c r="C48" s="19">
        <v>49.6</v>
      </c>
      <c r="D48" s="20">
        <v>1521</v>
      </c>
      <c r="E48" s="19">
        <v>6.8</v>
      </c>
      <c r="F48" s="17">
        <v>201</v>
      </c>
      <c r="G48" s="30"/>
    </row>
    <row r="49" spans="1:7" ht="12.75">
      <c r="A49" s="207">
        <v>1997</v>
      </c>
      <c r="B49" s="208"/>
      <c r="C49" s="19">
        <v>43.8</v>
      </c>
      <c r="D49" s="20">
        <v>1230</v>
      </c>
      <c r="E49" s="19">
        <v>6.8</v>
      </c>
      <c r="F49" s="17">
        <v>205</v>
      </c>
      <c r="G49" s="30"/>
    </row>
    <row r="50" spans="1:7" ht="12.75">
      <c r="A50" s="207">
        <v>1998</v>
      </c>
      <c r="B50" s="208"/>
      <c r="C50" s="19">
        <v>43.4</v>
      </c>
      <c r="D50" s="20">
        <v>1304</v>
      </c>
      <c r="E50" s="19">
        <v>6.1</v>
      </c>
      <c r="F50" s="17">
        <v>160</v>
      </c>
      <c r="G50" s="30"/>
    </row>
    <row r="51" spans="1:7" ht="12.75">
      <c r="A51" s="207">
        <v>1999</v>
      </c>
      <c r="B51" s="208"/>
      <c r="C51" s="19">
        <v>39.8</v>
      </c>
      <c r="D51" s="20">
        <v>1144</v>
      </c>
      <c r="E51" s="19">
        <v>3.8</v>
      </c>
      <c r="F51" s="17">
        <v>85</v>
      </c>
      <c r="G51" s="30"/>
    </row>
    <row r="52" spans="1:7" ht="12.75">
      <c r="A52" s="13">
        <v>2000</v>
      </c>
      <c r="B52" s="18"/>
      <c r="C52" s="19">
        <v>27.68</v>
      </c>
      <c r="D52" s="20">
        <v>788.473</v>
      </c>
      <c r="E52" s="19">
        <v>11.737</v>
      </c>
      <c r="F52" s="17">
        <v>190</v>
      </c>
      <c r="G52" s="30"/>
    </row>
    <row r="53" spans="1:7" ht="12.75">
      <c r="A53" s="207">
        <v>2001</v>
      </c>
      <c r="B53" s="208"/>
      <c r="C53" s="185">
        <v>34.448</v>
      </c>
      <c r="D53" s="186">
        <v>1046.126</v>
      </c>
      <c r="E53" s="185">
        <v>7.253</v>
      </c>
      <c r="F53" s="187">
        <v>148.618</v>
      </c>
      <c r="G53" s="30"/>
    </row>
    <row r="54" spans="1:6" ht="13.5" thickBot="1">
      <c r="A54" s="188">
        <v>2002</v>
      </c>
      <c r="B54" s="189"/>
      <c r="C54" s="23">
        <v>38.362</v>
      </c>
      <c r="D54" s="24">
        <v>1110.974</v>
      </c>
      <c r="E54" s="23">
        <v>7.66</v>
      </c>
      <c r="F54" s="25">
        <v>118.817</v>
      </c>
    </row>
  </sheetData>
  <mergeCells count="26">
    <mergeCell ref="A1:G1"/>
    <mergeCell ref="A3:G3"/>
    <mergeCell ref="C34:D34"/>
    <mergeCell ref="E34:F34"/>
    <mergeCell ref="A31:F31"/>
    <mergeCell ref="A32:F32"/>
    <mergeCell ref="B5:C5"/>
    <mergeCell ref="D5:E5"/>
    <mergeCell ref="F5:G5"/>
    <mergeCell ref="A35:B35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3:B53"/>
    <mergeCell ref="A51:B5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71">
    <pageSetUpPr fitToPage="1"/>
  </sheetPr>
  <dimension ref="A1:J85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28.7109375" style="84" customWidth="1"/>
    <col min="2" max="9" width="12.7109375" style="84" customWidth="1"/>
    <col min="10" max="16384" width="11.421875" style="84" customWidth="1"/>
  </cols>
  <sheetData>
    <row r="1" spans="1:9" s="81" customFormat="1" ht="18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3" spans="1:9" s="82" customFormat="1" ht="15">
      <c r="A3" s="206" t="s">
        <v>171</v>
      </c>
      <c r="B3" s="206"/>
      <c r="C3" s="206"/>
      <c r="D3" s="206"/>
      <c r="E3" s="206"/>
      <c r="F3" s="206"/>
      <c r="G3" s="206"/>
      <c r="H3" s="206"/>
      <c r="I3" s="206"/>
    </row>
    <row r="4" spans="1:9" s="82" customFormat="1" ht="15">
      <c r="A4" s="126"/>
      <c r="B4" s="127"/>
      <c r="C4" s="127"/>
      <c r="D4" s="127"/>
      <c r="E4" s="127"/>
      <c r="F4" s="127"/>
      <c r="G4" s="127"/>
      <c r="H4" s="128"/>
      <c r="I4" s="128"/>
    </row>
    <row r="5" spans="1:9" ht="12.75">
      <c r="A5" s="142" t="s">
        <v>88</v>
      </c>
      <c r="B5" s="197" t="s">
        <v>155</v>
      </c>
      <c r="C5" s="198"/>
      <c r="D5" s="198"/>
      <c r="E5" s="198"/>
      <c r="F5" s="199"/>
      <c r="G5" s="197" t="s">
        <v>156</v>
      </c>
      <c r="H5" s="198"/>
      <c r="I5" s="198"/>
    </row>
    <row r="6" spans="1:9" ht="12.75">
      <c r="A6" s="85" t="s">
        <v>90</v>
      </c>
      <c r="B6" s="202" t="s">
        <v>39</v>
      </c>
      <c r="C6" s="203"/>
      <c r="D6" s="197" t="s">
        <v>40</v>
      </c>
      <c r="E6" s="199"/>
      <c r="F6" s="216" t="s">
        <v>43</v>
      </c>
      <c r="G6" s="197" t="s">
        <v>157</v>
      </c>
      <c r="H6" s="199"/>
      <c r="I6" s="89" t="s">
        <v>158</v>
      </c>
    </row>
    <row r="7" spans="1:9" ht="13.5" thickBot="1">
      <c r="A7" s="118"/>
      <c r="B7" s="119" t="s">
        <v>41</v>
      </c>
      <c r="C7" s="119" t="s">
        <v>42</v>
      </c>
      <c r="D7" s="119" t="s">
        <v>41</v>
      </c>
      <c r="E7" s="119" t="s">
        <v>42</v>
      </c>
      <c r="F7" s="217"/>
      <c r="G7" s="119" t="s">
        <v>41</v>
      </c>
      <c r="H7" s="129" t="s">
        <v>42</v>
      </c>
      <c r="I7" s="119" t="s">
        <v>159</v>
      </c>
    </row>
    <row r="8" spans="1:9" ht="12.75">
      <c r="A8" s="83" t="s">
        <v>97</v>
      </c>
      <c r="B8" s="113">
        <v>100</v>
      </c>
      <c r="C8" s="113" t="s">
        <v>45</v>
      </c>
      <c r="D8" s="113" t="s">
        <v>45</v>
      </c>
      <c r="E8" s="113" t="s">
        <v>45</v>
      </c>
      <c r="F8" s="113">
        <v>100</v>
      </c>
      <c r="G8" s="139">
        <v>20000</v>
      </c>
      <c r="H8" s="113" t="s">
        <v>45</v>
      </c>
      <c r="I8" s="113">
        <v>2000</v>
      </c>
    </row>
    <row r="9" spans="1:9" ht="12.75">
      <c r="A9" s="87" t="s">
        <v>98</v>
      </c>
      <c r="B9" s="130">
        <v>200</v>
      </c>
      <c r="C9" s="130" t="s">
        <v>45</v>
      </c>
      <c r="D9" s="92" t="s">
        <v>45</v>
      </c>
      <c r="E9" s="92" t="s">
        <v>45</v>
      </c>
      <c r="F9" s="92">
        <v>200</v>
      </c>
      <c r="G9" s="130">
        <v>18000</v>
      </c>
      <c r="H9" s="130" t="s">
        <v>45</v>
      </c>
      <c r="I9" s="130">
        <v>3600</v>
      </c>
    </row>
    <row r="10" spans="1:9" ht="12.75">
      <c r="A10" s="87" t="s">
        <v>99</v>
      </c>
      <c r="B10" s="92">
        <v>300</v>
      </c>
      <c r="C10" s="92" t="s">
        <v>45</v>
      </c>
      <c r="D10" s="92" t="s">
        <v>45</v>
      </c>
      <c r="E10" s="92" t="s">
        <v>45</v>
      </c>
      <c r="F10" s="92">
        <v>300</v>
      </c>
      <c r="G10" s="130">
        <v>20000</v>
      </c>
      <c r="H10" s="130">
        <v>30000</v>
      </c>
      <c r="I10" s="92">
        <v>6000</v>
      </c>
    </row>
    <row r="11" spans="1:9" ht="12.75">
      <c r="A11" s="87" t="s">
        <v>100</v>
      </c>
      <c r="B11" s="130">
        <v>50</v>
      </c>
      <c r="C11" s="130" t="s">
        <v>45</v>
      </c>
      <c r="D11" s="92" t="s">
        <v>45</v>
      </c>
      <c r="E11" s="92" t="s">
        <v>45</v>
      </c>
      <c r="F11" s="92">
        <v>50</v>
      </c>
      <c r="G11" s="130">
        <v>20000</v>
      </c>
      <c r="H11" s="130" t="s">
        <v>45</v>
      </c>
      <c r="I11" s="130">
        <v>1000</v>
      </c>
    </row>
    <row r="12" spans="1:9" ht="12.75">
      <c r="A12" s="98" t="s">
        <v>101</v>
      </c>
      <c r="B12" s="94">
        <v>650</v>
      </c>
      <c r="C12" s="94" t="s">
        <v>45</v>
      </c>
      <c r="D12" s="94" t="s">
        <v>45</v>
      </c>
      <c r="E12" s="94" t="s">
        <v>45</v>
      </c>
      <c r="F12" s="94">
        <v>650</v>
      </c>
      <c r="G12" s="131">
        <v>19385</v>
      </c>
      <c r="H12" s="131" t="s">
        <v>45</v>
      </c>
      <c r="I12" s="94">
        <v>12600</v>
      </c>
    </row>
    <row r="13" spans="1:9" ht="12.75">
      <c r="A13" s="98"/>
      <c r="B13" s="94"/>
      <c r="C13" s="94"/>
      <c r="D13" s="94"/>
      <c r="E13" s="94"/>
      <c r="F13" s="94"/>
      <c r="G13" s="131"/>
      <c r="H13" s="131"/>
      <c r="I13" s="94"/>
    </row>
    <row r="14" spans="1:9" s="95" customFormat="1" ht="12.75">
      <c r="A14" s="98" t="s">
        <v>102</v>
      </c>
      <c r="B14" s="131">
        <v>350</v>
      </c>
      <c r="C14" s="94" t="s">
        <v>45</v>
      </c>
      <c r="D14" s="94" t="s">
        <v>45</v>
      </c>
      <c r="E14" s="94" t="s">
        <v>45</v>
      </c>
      <c r="F14" s="94">
        <v>350</v>
      </c>
      <c r="G14" s="131">
        <v>18000</v>
      </c>
      <c r="H14" s="94" t="s">
        <v>45</v>
      </c>
      <c r="I14" s="131">
        <v>6300</v>
      </c>
    </row>
    <row r="15" spans="1:9" ht="12.75">
      <c r="A15" s="98"/>
      <c r="B15" s="94"/>
      <c r="C15" s="94"/>
      <c r="D15" s="94"/>
      <c r="E15" s="94"/>
      <c r="F15" s="94"/>
      <c r="G15" s="131"/>
      <c r="H15" s="131"/>
      <c r="I15" s="94"/>
    </row>
    <row r="16" spans="1:9" s="95" customFormat="1" ht="12.75">
      <c r="A16" s="98" t="s">
        <v>103</v>
      </c>
      <c r="B16" s="94" t="s">
        <v>45</v>
      </c>
      <c r="C16" s="94" t="s">
        <v>45</v>
      </c>
      <c r="D16" s="94" t="s">
        <v>45</v>
      </c>
      <c r="E16" s="94" t="s">
        <v>45</v>
      </c>
      <c r="F16" s="94" t="s">
        <v>45</v>
      </c>
      <c r="G16" s="131" t="s">
        <v>45</v>
      </c>
      <c r="H16" s="131" t="s">
        <v>45</v>
      </c>
      <c r="I16" s="94" t="s">
        <v>45</v>
      </c>
    </row>
    <row r="17" spans="1:9" ht="12.75">
      <c r="A17" s="87"/>
      <c r="B17" s="92"/>
      <c r="C17" s="92"/>
      <c r="D17" s="92"/>
      <c r="E17" s="92"/>
      <c r="F17" s="92"/>
      <c r="G17" s="130"/>
      <c r="H17" s="130"/>
      <c r="I17" s="92"/>
    </row>
    <row r="18" spans="1:9" ht="12.75">
      <c r="A18" s="87" t="s">
        <v>104</v>
      </c>
      <c r="B18" s="130">
        <v>29</v>
      </c>
      <c r="C18" s="130" t="s">
        <v>45</v>
      </c>
      <c r="D18" s="92" t="s">
        <v>45</v>
      </c>
      <c r="E18" s="92" t="s">
        <v>45</v>
      </c>
      <c r="F18" s="92">
        <v>29</v>
      </c>
      <c r="G18" s="130">
        <v>21000</v>
      </c>
      <c r="H18" s="130" t="s">
        <v>45</v>
      </c>
      <c r="I18" s="130">
        <v>609</v>
      </c>
    </row>
    <row r="19" spans="1:9" ht="12.75">
      <c r="A19" s="87" t="s">
        <v>105</v>
      </c>
      <c r="B19" s="130">
        <v>15</v>
      </c>
      <c r="C19" s="92" t="s">
        <v>45</v>
      </c>
      <c r="D19" s="92" t="s">
        <v>45</v>
      </c>
      <c r="E19" s="92" t="s">
        <v>45</v>
      </c>
      <c r="F19" s="92">
        <v>15</v>
      </c>
      <c r="G19" s="130">
        <v>21000</v>
      </c>
      <c r="H19" s="92" t="s">
        <v>45</v>
      </c>
      <c r="I19" s="130">
        <v>315</v>
      </c>
    </row>
    <row r="20" spans="1:9" ht="12.75">
      <c r="A20" s="87" t="s">
        <v>106</v>
      </c>
      <c r="B20" s="130">
        <v>20</v>
      </c>
      <c r="C20" s="92" t="s">
        <v>45</v>
      </c>
      <c r="D20" s="92" t="s">
        <v>45</v>
      </c>
      <c r="E20" s="92" t="s">
        <v>45</v>
      </c>
      <c r="F20" s="92">
        <v>20</v>
      </c>
      <c r="G20" s="130">
        <v>21000</v>
      </c>
      <c r="H20" s="92" t="s">
        <v>45</v>
      </c>
      <c r="I20" s="130">
        <v>420</v>
      </c>
    </row>
    <row r="21" spans="1:9" ht="12.75">
      <c r="A21" s="98" t="s">
        <v>191</v>
      </c>
      <c r="B21" s="94">
        <v>64</v>
      </c>
      <c r="C21" s="94" t="s">
        <v>45</v>
      </c>
      <c r="D21" s="94" t="s">
        <v>45</v>
      </c>
      <c r="E21" s="94" t="s">
        <v>45</v>
      </c>
      <c r="F21" s="94">
        <v>64</v>
      </c>
      <c r="G21" s="131">
        <v>21000</v>
      </c>
      <c r="H21" s="131" t="s">
        <v>45</v>
      </c>
      <c r="I21" s="94">
        <v>1344</v>
      </c>
    </row>
    <row r="22" spans="1:9" ht="12.75">
      <c r="A22" s="98"/>
      <c r="B22" s="94"/>
      <c r="C22" s="94"/>
      <c r="D22" s="94"/>
      <c r="E22" s="94"/>
      <c r="F22" s="94"/>
      <c r="G22" s="131"/>
      <c r="H22" s="131"/>
      <c r="I22" s="94"/>
    </row>
    <row r="23" spans="1:9" s="95" customFormat="1" ht="12.75">
      <c r="A23" s="98" t="s">
        <v>107</v>
      </c>
      <c r="B23" s="131">
        <v>23</v>
      </c>
      <c r="C23" s="131">
        <v>18</v>
      </c>
      <c r="D23" s="94" t="s">
        <v>45</v>
      </c>
      <c r="E23" s="94" t="s">
        <v>45</v>
      </c>
      <c r="F23" s="94">
        <v>41</v>
      </c>
      <c r="G23" s="131">
        <v>14500</v>
      </c>
      <c r="H23" s="131">
        <v>15700</v>
      </c>
      <c r="I23" s="131">
        <v>616</v>
      </c>
    </row>
    <row r="24" spans="1:9" ht="12.75">
      <c r="A24" s="98"/>
      <c r="B24" s="94"/>
      <c r="C24" s="94"/>
      <c r="D24" s="94"/>
      <c r="E24" s="94"/>
      <c r="F24" s="94"/>
      <c r="G24" s="131"/>
      <c r="H24" s="131"/>
      <c r="I24" s="94"/>
    </row>
    <row r="25" spans="1:9" s="95" customFormat="1" ht="12.75">
      <c r="A25" s="98" t="s">
        <v>108</v>
      </c>
      <c r="B25" s="131">
        <v>34</v>
      </c>
      <c r="C25" s="131">
        <v>29</v>
      </c>
      <c r="D25" s="131" t="s">
        <v>45</v>
      </c>
      <c r="E25" s="94" t="s">
        <v>45</v>
      </c>
      <c r="F25" s="94">
        <v>63</v>
      </c>
      <c r="G25" s="131">
        <v>6000</v>
      </c>
      <c r="H25" s="131">
        <v>24200</v>
      </c>
      <c r="I25" s="131">
        <v>906</v>
      </c>
    </row>
    <row r="26" spans="1:9" ht="12.75">
      <c r="A26" s="87"/>
      <c r="B26" s="92"/>
      <c r="C26" s="92"/>
      <c r="D26" s="92"/>
      <c r="E26" s="92"/>
      <c r="F26" s="92"/>
      <c r="G26" s="130"/>
      <c r="H26" s="130"/>
      <c r="I26" s="92"/>
    </row>
    <row r="27" spans="1:9" ht="12.75">
      <c r="A27" s="87" t="s">
        <v>109</v>
      </c>
      <c r="B27" s="92" t="s">
        <v>45</v>
      </c>
      <c r="C27" s="92" t="s">
        <v>45</v>
      </c>
      <c r="D27" s="92" t="s">
        <v>45</v>
      </c>
      <c r="E27" s="92" t="s">
        <v>45</v>
      </c>
      <c r="F27" s="92" t="s">
        <v>45</v>
      </c>
      <c r="G27" s="130" t="s">
        <v>45</v>
      </c>
      <c r="H27" s="130" t="s">
        <v>45</v>
      </c>
      <c r="I27" s="92" t="s">
        <v>45</v>
      </c>
    </row>
    <row r="28" spans="1:9" ht="12.75">
      <c r="A28" s="87" t="s">
        <v>110</v>
      </c>
      <c r="B28" s="92">
        <v>1206</v>
      </c>
      <c r="C28" s="92">
        <v>217</v>
      </c>
      <c r="D28" s="92" t="s">
        <v>45</v>
      </c>
      <c r="E28" s="92" t="s">
        <v>45</v>
      </c>
      <c r="F28" s="92">
        <v>1423</v>
      </c>
      <c r="G28" s="130">
        <v>6000</v>
      </c>
      <c r="H28" s="130">
        <v>16000</v>
      </c>
      <c r="I28" s="92">
        <v>10708</v>
      </c>
    </row>
    <row r="29" spans="1:9" ht="12.75">
      <c r="A29" s="87" t="s">
        <v>111</v>
      </c>
      <c r="B29" s="92" t="s">
        <v>45</v>
      </c>
      <c r="C29" s="92" t="s">
        <v>45</v>
      </c>
      <c r="D29" s="92" t="s">
        <v>45</v>
      </c>
      <c r="E29" s="92" t="s">
        <v>45</v>
      </c>
      <c r="F29" s="92" t="s">
        <v>45</v>
      </c>
      <c r="G29" s="130" t="s">
        <v>45</v>
      </c>
      <c r="H29" s="130" t="s">
        <v>45</v>
      </c>
      <c r="I29" s="92" t="s">
        <v>45</v>
      </c>
    </row>
    <row r="30" spans="1:9" ht="12.75">
      <c r="A30" s="98" t="s">
        <v>112</v>
      </c>
      <c r="B30" s="94">
        <v>1206</v>
      </c>
      <c r="C30" s="94">
        <v>217</v>
      </c>
      <c r="D30" s="94" t="s">
        <v>45</v>
      </c>
      <c r="E30" s="94" t="s">
        <v>45</v>
      </c>
      <c r="F30" s="94">
        <v>1423</v>
      </c>
      <c r="G30" s="131">
        <v>6000</v>
      </c>
      <c r="H30" s="131">
        <v>16000</v>
      </c>
      <c r="I30" s="94">
        <v>10708</v>
      </c>
    </row>
    <row r="31" spans="1:9" ht="12.75">
      <c r="A31" s="87"/>
      <c r="B31" s="92"/>
      <c r="C31" s="92"/>
      <c r="D31" s="92"/>
      <c r="E31" s="92"/>
      <c r="F31" s="92"/>
      <c r="G31" s="130"/>
      <c r="H31" s="130"/>
      <c r="I31" s="92"/>
    </row>
    <row r="32" spans="1:9" ht="12.75">
      <c r="A32" s="87" t="s">
        <v>113</v>
      </c>
      <c r="B32" s="132">
        <v>4222</v>
      </c>
      <c r="C32" s="132">
        <v>216</v>
      </c>
      <c r="D32" s="132" t="s">
        <v>45</v>
      </c>
      <c r="E32" s="92" t="s">
        <v>45</v>
      </c>
      <c r="F32" s="92">
        <v>4438</v>
      </c>
      <c r="G32" s="132">
        <v>16300</v>
      </c>
      <c r="H32" s="132">
        <v>24700</v>
      </c>
      <c r="I32" s="132">
        <v>74154</v>
      </c>
    </row>
    <row r="33" spans="1:9" ht="12.75">
      <c r="A33" s="87" t="s">
        <v>114</v>
      </c>
      <c r="B33" s="132">
        <v>7291</v>
      </c>
      <c r="C33" s="132">
        <v>1622</v>
      </c>
      <c r="D33" s="92" t="s">
        <v>45</v>
      </c>
      <c r="E33" s="92" t="s">
        <v>45</v>
      </c>
      <c r="F33" s="92">
        <v>8913</v>
      </c>
      <c r="G33" s="132">
        <v>18500</v>
      </c>
      <c r="H33" s="132">
        <v>28000</v>
      </c>
      <c r="I33" s="130">
        <v>180299</v>
      </c>
    </row>
    <row r="34" spans="1:9" ht="12.75">
      <c r="A34" s="87" t="s">
        <v>115</v>
      </c>
      <c r="B34" s="132">
        <v>5063</v>
      </c>
      <c r="C34" s="132">
        <v>806</v>
      </c>
      <c r="D34" s="92" t="s">
        <v>45</v>
      </c>
      <c r="E34" s="92" t="s">
        <v>45</v>
      </c>
      <c r="F34" s="92">
        <v>5869</v>
      </c>
      <c r="G34" s="132">
        <v>15074</v>
      </c>
      <c r="H34" s="132">
        <v>26913</v>
      </c>
      <c r="I34" s="130">
        <v>98012</v>
      </c>
    </row>
    <row r="35" spans="1:9" ht="12.75">
      <c r="A35" s="87" t="s">
        <v>116</v>
      </c>
      <c r="B35" s="132">
        <v>483</v>
      </c>
      <c r="C35" s="132" t="s">
        <v>45</v>
      </c>
      <c r="D35" s="92" t="s">
        <v>45</v>
      </c>
      <c r="E35" s="92" t="s">
        <v>45</v>
      </c>
      <c r="F35" s="92">
        <v>483</v>
      </c>
      <c r="G35" s="132">
        <v>12050</v>
      </c>
      <c r="H35" s="132" t="s">
        <v>45</v>
      </c>
      <c r="I35" s="130">
        <v>5820</v>
      </c>
    </row>
    <row r="36" spans="1:9" ht="12.75">
      <c r="A36" s="98" t="s">
        <v>117</v>
      </c>
      <c r="B36" s="94">
        <v>17059</v>
      </c>
      <c r="C36" s="94">
        <v>2644</v>
      </c>
      <c r="D36" s="94" t="s">
        <v>45</v>
      </c>
      <c r="E36" s="94" t="s">
        <v>45</v>
      </c>
      <c r="F36" s="94">
        <v>19703</v>
      </c>
      <c r="G36" s="131">
        <v>16756</v>
      </c>
      <c r="H36" s="131">
        <v>27399</v>
      </c>
      <c r="I36" s="94">
        <v>358285</v>
      </c>
    </row>
    <row r="37" spans="1:9" ht="12.75">
      <c r="A37" s="98"/>
      <c r="B37" s="94"/>
      <c r="C37" s="94"/>
      <c r="D37" s="94"/>
      <c r="E37" s="94"/>
      <c r="F37" s="94"/>
      <c r="G37" s="131"/>
      <c r="H37" s="131"/>
      <c r="I37" s="94"/>
    </row>
    <row r="38" spans="1:9" s="95" customFormat="1" ht="12.75">
      <c r="A38" s="98" t="s">
        <v>118</v>
      </c>
      <c r="B38" s="131">
        <v>20838</v>
      </c>
      <c r="C38" s="131">
        <v>425</v>
      </c>
      <c r="D38" s="94" t="s">
        <v>45</v>
      </c>
      <c r="E38" s="94" t="s">
        <v>45</v>
      </c>
      <c r="F38" s="94">
        <v>21263</v>
      </c>
      <c r="G38" s="131">
        <v>10000</v>
      </c>
      <c r="H38" s="131">
        <v>30000</v>
      </c>
      <c r="I38" s="131">
        <v>221130</v>
      </c>
    </row>
    <row r="39" spans="1:9" ht="12.75">
      <c r="A39" s="87"/>
      <c r="B39" s="92"/>
      <c r="C39" s="92"/>
      <c r="D39" s="92"/>
      <c r="E39" s="92"/>
      <c r="F39" s="92"/>
      <c r="G39" s="130"/>
      <c r="H39" s="130"/>
      <c r="I39" s="92"/>
    </row>
    <row r="40" spans="1:9" ht="12.75">
      <c r="A40" s="87" t="s">
        <v>119</v>
      </c>
      <c r="B40" s="96">
        <v>2461</v>
      </c>
      <c r="C40" s="130">
        <v>48</v>
      </c>
      <c r="D40" s="92" t="s">
        <v>45</v>
      </c>
      <c r="E40" s="92" t="s">
        <v>45</v>
      </c>
      <c r="F40" s="92">
        <v>2509</v>
      </c>
      <c r="G40" s="96">
        <v>22000</v>
      </c>
      <c r="H40" s="130">
        <v>31000</v>
      </c>
      <c r="I40" s="130">
        <v>55630</v>
      </c>
    </row>
    <row r="41" spans="1:9" ht="12.75">
      <c r="A41" s="87" t="s">
        <v>120</v>
      </c>
      <c r="B41" s="92">
        <v>3</v>
      </c>
      <c r="C41" s="92" t="s">
        <v>45</v>
      </c>
      <c r="D41" s="92" t="s">
        <v>45</v>
      </c>
      <c r="E41" s="92" t="s">
        <v>45</v>
      </c>
      <c r="F41" s="92">
        <v>3</v>
      </c>
      <c r="G41" s="130">
        <v>15000</v>
      </c>
      <c r="H41" s="130" t="s">
        <v>45</v>
      </c>
      <c r="I41" s="92">
        <v>45</v>
      </c>
    </row>
    <row r="42" spans="1:9" ht="12.75">
      <c r="A42" s="87" t="s">
        <v>121</v>
      </c>
      <c r="B42" s="130">
        <v>275</v>
      </c>
      <c r="C42" s="130">
        <v>102</v>
      </c>
      <c r="D42" s="92" t="s">
        <v>45</v>
      </c>
      <c r="E42" s="92" t="s">
        <v>45</v>
      </c>
      <c r="F42" s="92">
        <v>377</v>
      </c>
      <c r="G42" s="130">
        <v>8000</v>
      </c>
      <c r="H42" s="130">
        <v>20000</v>
      </c>
      <c r="I42" s="130">
        <v>4240</v>
      </c>
    </row>
    <row r="43" spans="1:9" ht="12.75">
      <c r="A43" s="87" t="s">
        <v>122</v>
      </c>
      <c r="B43" s="130">
        <v>109</v>
      </c>
      <c r="C43" s="130">
        <v>3</v>
      </c>
      <c r="D43" s="92" t="s">
        <v>45</v>
      </c>
      <c r="E43" s="92" t="s">
        <v>45</v>
      </c>
      <c r="F43" s="92">
        <v>112</v>
      </c>
      <c r="G43" s="130">
        <v>8000</v>
      </c>
      <c r="H43" s="130">
        <v>10000</v>
      </c>
      <c r="I43" s="130">
        <v>902</v>
      </c>
    </row>
    <row r="44" spans="1:9" ht="12.75">
      <c r="A44" s="87" t="s">
        <v>123</v>
      </c>
      <c r="B44" s="130">
        <v>5545</v>
      </c>
      <c r="C44" s="130">
        <v>112</v>
      </c>
      <c r="D44" s="130" t="s">
        <v>45</v>
      </c>
      <c r="E44" s="92" t="s">
        <v>45</v>
      </c>
      <c r="F44" s="92">
        <v>5657</v>
      </c>
      <c r="G44" s="130">
        <v>19000</v>
      </c>
      <c r="H44" s="130">
        <v>27000</v>
      </c>
      <c r="I44" s="130">
        <v>108379</v>
      </c>
    </row>
    <row r="45" spans="1:9" ht="12.75">
      <c r="A45" s="87" t="s">
        <v>124</v>
      </c>
      <c r="B45" s="130">
        <v>460</v>
      </c>
      <c r="C45" s="130">
        <v>11</v>
      </c>
      <c r="D45" s="92" t="s">
        <v>45</v>
      </c>
      <c r="E45" s="92" t="s">
        <v>45</v>
      </c>
      <c r="F45" s="92">
        <v>471</v>
      </c>
      <c r="G45" s="130">
        <v>12000</v>
      </c>
      <c r="H45" s="130">
        <v>25000</v>
      </c>
      <c r="I45" s="130">
        <v>5795</v>
      </c>
    </row>
    <row r="46" spans="1:9" ht="12.75">
      <c r="A46" s="87" t="s">
        <v>125</v>
      </c>
      <c r="B46" s="130">
        <v>15</v>
      </c>
      <c r="C46" s="130">
        <v>3</v>
      </c>
      <c r="D46" s="92" t="s">
        <v>45</v>
      </c>
      <c r="E46" s="92" t="s">
        <v>45</v>
      </c>
      <c r="F46" s="92">
        <v>18</v>
      </c>
      <c r="G46" s="130">
        <v>12000</v>
      </c>
      <c r="H46" s="130">
        <v>25000</v>
      </c>
      <c r="I46" s="130">
        <v>255</v>
      </c>
    </row>
    <row r="47" spans="1:9" ht="12.75">
      <c r="A47" s="87" t="s">
        <v>126</v>
      </c>
      <c r="B47" s="130">
        <v>281</v>
      </c>
      <c r="C47" s="130">
        <v>28</v>
      </c>
      <c r="D47" s="130" t="s">
        <v>45</v>
      </c>
      <c r="E47" s="92" t="s">
        <v>45</v>
      </c>
      <c r="F47" s="92">
        <v>309</v>
      </c>
      <c r="G47" s="130">
        <v>17000</v>
      </c>
      <c r="H47" s="130">
        <v>28000</v>
      </c>
      <c r="I47" s="130">
        <v>5561</v>
      </c>
    </row>
    <row r="48" spans="1:9" ht="12.75">
      <c r="A48" s="87" t="s">
        <v>127</v>
      </c>
      <c r="B48" s="130">
        <v>1200</v>
      </c>
      <c r="C48" s="130">
        <v>77</v>
      </c>
      <c r="D48" s="130" t="s">
        <v>45</v>
      </c>
      <c r="E48" s="92" t="s">
        <v>45</v>
      </c>
      <c r="F48" s="92">
        <v>1277</v>
      </c>
      <c r="G48" s="130">
        <v>16000</v>
      </c>
      <c r="H48" s="130">
        <v>25000</v>
      </c>
      <c r="I48" s="130">
        <v>21125</v>
      </c>
    </row>
    <row r="49" spans="1:9" ht="12.75">
      <c r="A49" s="98" t="s">
        <v>192</v>
      </c>
      <c r="B49" s="94">
        <v>10349</v>
      </c>
      <c r="C49" s="94">
        <v>384</v>
      </c>
      <c r="D49" s="94" t="s">
        <v>45</v>
      </c>
      <c r="E49" s="94" t="s">
        <v>45</v>
      </c>
      <c r="F49" s="94">
        <v>10733</v>
      </c>
      <c r="G49" s="131">
        <v>18581</v>
      </c>
      <c r="H49" s="131">
        <v>25107</v>
      </c>
      <c r="I49" s="94">
        <v>201932</v>
      </c>
    </row>
    <row r="50" spans="1:9" ht="12.75">
      <c r="A50" s="98"/>
      <c r="B50" s="94"/>
      <c r="C50" s="94"/>
      <c r="D50" s="94"/>
      <c r="E50" s="94"/>
      <c r="F50" s="94"/>
      <c r="G50" s="131"/>
      <c r="H50" s="131"/>
      <c r="I50" s="94"/>
    </row>
    <row r="51" spans="1:9" s="95" customFormat="1" ht="12.75">
      <c r="A51" s="98" t="s">
        <v>128</v>
      </c>
      <c r="B51" s="131">
        <v>275</v>
      </c>
      <c r="C51" s="131">
        <v>2</v>
      </c>
      <c r="D51" s="94" t="s">
        <v>45</v>
      </c>
      <c r="E51" s="94" t="s">
        <v>45</v>
      </c>
      <c r="F51" s="94">
        <v>277</v>
      </c>
      <c r="G51" s="131">
        <v>12000</v>
      </c>
      <c r="H51" s="131">
        <v>29000</v>
      </c>
      <c r="I51" s="131">
        <v>3358</v>
      </c>
    </row>
    <row r="52" spans="1:9" ht="12.75">
      <c r="A52" s="87"/>
      <c r="B52" s="92"/>
      <c r="C52" s="92"/>
      <c r="D52" s="92"/>
      <c r="E52" s="92"/>
      <c r="F52" s="92"/>
      <c r="G52" s="130"/>
      <c r="H52" s="130"/>
      <c r="I52" s="92"/>
    </row>
    <row r="53" spans="1:9" ht="12.75">
      <c r="A53" s="87" t="s">
        <v>129</v>
      </c>
      <c r="B53" s="96">
        <v>579</v>
      </c>
      <c r="C53" s="92">
        <v>358</v>
      </c>
      <c r="D53" s="92" t="s">
        <v>45</v>
      </c>
      <c r="E53" s="92" t="s">
        <v>45</v>
      </c>
      <c r="F53" s="92">
        <v>937</v>
      </c>
      <c r="G53" s="96">
        <v>8000</v>
      </c>
      <c r="H53" s="130">
        <v>20000</v>
      </c>
      <c r="I53" s="92">
        <v>11792</v>
      </c>
    </row>
    <row r="54" spans="1:9" ht="12.75">
      <c r="A54" s="87" t="s">
        <v>130</v>
      </c>
      <c r="B54" s="96">
        <v>2441</v>
      </c>
      <c r="C54" s="92">
        <v>177</v>
      </c>
      <c r="D54" s="92" t="s">
        <v>45</v>
      </c>
      <c r="E54" s="92" t="s">
        <v>45</v>
      </c>
      <c r="F54" s="92">
        <v>2618</v>
      </c>
      <c r="G54" s="96">
        <v>6500</v>
      </c>
      <c r="H54" s="130">
        <v>22300</v>
      </c>
      <c r="I54" s="92">
        <v>19814</v>
      </c>
    </row>
    <row r="55" spans="1:9" ht="12.75">
      <c r="A55" s="87" t="s">
        <v>131</v>
      </c>
      <c r="B55" s="92">
        <v>2365</v>
      </c>
      <c r="C55" s="92">
        <v>106</v>
      </c>
      <c r="D55" s="92" t="s">
        <v>45</v>
      </c>
      <c r="E55" s="92" t="s">
        <v>45</v>
      </c>
      <c r="F55" s="92">
        <v>2471</v>
      </c>
      <c r="G55" s="130">
        <v>8300</v>
      </c>
      <c r="H55" s="130">
        <v>19500</v>
      </c>
      <c r="I55" s="92">
        <v>21697</v>
      </c>
    </row>
    <row r="56" spans="1:9" ht="12.75" customHeight="1">
      <c r="A56" s="87" t="s">
        <v>132</v>
      </c>
      <c r="B56" s="92">
        <v>14</v>
      </c>
      <c r="C56" s="92" t="s">
        <v>45</v>
      </c>
      <c r="D56" s="92" t="s">
        <v>45</v>
      </c>
      <c r="E56" s="92" t="s">
        <v>45</v>
      </c>
      <c r="F56" s="92">
        <v>14</v>
      </c>
      <c r="G56" s="130">
        <v>2000</v>
      </c>
      <c r="H56" s="130" t="s">
        <v>45</v>
      </c>
      <c r="I56" s="92">
        <v>28</v>
      </c>
    </row>
    <row r="57" spans="1:9" ht="12.75" customHeight="1">
      <c r="A57" s="87" t="s">
        <v>133</v>
      </c>
      <c r="B57" s="92">
        <v>58739</v>
      </c>
      <c r="C57" s="92">
        <v>2439</v>
      </c>
      <c r="D57" s="92" t="s">
        <v>45</v>
      </c>
      <c r="E57" s="92" t="s">
        <v>45</v>
      </c>
      <c r="F57" s="92">
        <v>61178</v>
      </c>
      <c r="G57" s="130">
        <v>1900</v>
      </c>
      <c r="H57" s="130">
        <v>24000</v>
      </c>
      <c r="I57" s="92">
        <v>170140</v>
      </c>
    </row>
    <row r="58" spans="1:9" ht="12.75">
      <c r="A58" s="98" t="s">
        <v>134</v>
      </c>
      <c r="B58" s="94">
        <v>64138</v>
      </c>
      <c r="C58" s="94">
        <v>3080</v>
      </c>
      <c r="D58" s="94" t="s">
        <v>45</v>
      </c>
      <c r="E58" s="94" t="s">
        <v>45</v>
      </c>
      <c r="F58" s="94">
        <v>67218</v>
      </c>
      <c r="G58" s="131">
        <v>2366</v>
      </c>
      <c r="H58" s="131">
        <v>23283</v>
      </c>
      <c r="I58" s="94">
        <v>223471</v>
      </c>
    </row>
    <row r="59" spans="1:9" ht="12.75">
      <c r="A59" s="87"/>
      <c r="B59" s="92"/>
      <c r="C59" s="92"/>
      <c r="D59" s="92"/>
      <c r="E59" s="92"/>
      <c r="F59" s="92"/>
      <c r="G59" s="130"/>
      <c r="H59" s="130"/>
      <c r="I59" s="92"/>
    </row>
    <row r="60" spans="1:9" ht="12.75">
      <c r="A60" s="87" t="s">
        <v>135</v>
      </c>
      <c r="B60" s="96">
        <v>16</v>
      </c>
      <c r="C60" s="132">
        <v>150</v>
      </c>
      <c r="D60" s="92" t="s">
        <v>45</v>
      </c>
      <c r="E60" s="92" t="s">
        <v>45</v>
      </c>
      <c r="F60" s="92">
        <v>166</v>
      </c>
      <c r="G60" s="96">
        <v>5000</v>
      </c>
      <c r="H60" s="132">
        <v>18000</v>
      </c>
      <c r="I60" s="130">
        <v>2780</v>
      </c>
    </row>
    <row r="61" spans="1:9" ht="12.75">
      <c r="A61" s="87" t="s">
        <v>136</v>
      </c>
      <c r="B61" s="132">
        <v>255</v>
      </c>
      <c r="C61" s="132">
        <v>23</v>
      </c>
      <c r="D61" s="92" t="s">
        <v>45</v>
      </c>
      <c r="E61" s="92" t="s">
        <v>45</v>
      </c>
      <c r="F61" s="92">
        <v>278</v>
      </c>
      <c r="G61" s="132">
        <v>6600</v>
      </c>
      <c r="H61" s="132">
        <v>17000</v>
      </c>
      <c r="I61" s="130">
        <v>2074</v>
      </c>
    </row>
    <row r="62" spans="1:9" ht="12.75">
      <c r="A62" s="87" t="s">
        <v>137</v>
      </c>
      <c r="B62" s="132">
        <v>137</v>
      </c>
      <c r="C62" s="132" t="s">
        <v>45</v>
      </c>
      <c r="D62" s="92" t="s">
        <v>45</v>
      </c>
      <c r="E62" s="92" t="s">
        <v>45</v>
      </c>
      <c r="F62" s="92">
        <v>137</v>
      </c>
      <c r="G62" s="132">
        <v>3500</v>
      </c>
      <c r="H62" s="132" t="s">
        <v>45</v>
      </c>
      <c r="I62" s="130">
        <v>480</v>
      </c>
    </row>
    <row r="63" spans="1:9" ht="12.75">
      <c r="A63" s="98" t="s">
        <v>138</v>
      </c>
      <c r="B63" s="94">
        <v>408</v>
      </c>
      <c r="C63" s="94">
        <v>173</v>
      </c>
      <c r="D63" s="94" t="s">
        <v>45</v>
      </c>
      <c r="E63" s="94" t="s">
        <v>45</v>
      </c>
      <c r="F63" s="94">
        <v>581</v>
      </c>
      <c r="G63" s="131">
        <v>5496</v>
      </c>
      <c r="H63" s="131">
        <v>17867</v>
      </c>
      <c r="I63" s="94">
        <v>5334</v>
      </c>
    </row>
    <row r="64" spans="1:9" ht="12.75">
      <c r="A64" s="98"/>
      <c r="B64" s="94"/>
      <c r="C64" s="94"/>
      <c r="D64" s="94"/>
      <c r="E64" s="94"/>
      <c r="F64" s="94"/>
      <c r="G64" s="131"/>
      <c r="H64" s="131"/>
      <c r="I64" s="94"/>
    </row>
    <row r="65" spans="1:9" s="95" customFormat="1" ht="12.75">
      <c r="A65" s="98" t="s">
        <v>139</v>
      </c>
      <c r="B65" s="97">
        <v>162</v>
      </c>
      <c r="C65" s="131">
        <v>62</v>
      </c>
      <c r="D65" s="94" t="s">
        <v>45</v>
      </c>
      <c r="E65" s="94" t="s">
        <v>45</v>
      </c>
      <c r="F65" s="94">
        <v>224</v>
      </c>
      <c r="G65" s="97">
        <v>1320</v>
      </c>
      <c r="H65" s="131">
        <v>3410</v>
      </c>
      <c r="I65" s="131">
        <v>425</v>
      </c>
    </row>
    <row r="66" spans="1:9" ht="12.75">
      <c r="A66" s="87"/>
      <c r="B66" s="92"/>
      <c r="C66" s="92"/>
      <c r="D66" s="92"/>
      <c r="E66" s="92"/>
      <c r="F66" s="92"/>
      <c r="G66" s="130"/>
      <c r="H66" s="130"/>
      <c r="I66" s="92"/>
    </row>
    <row r="67" spans="1:9" ht="12.75">
      <c r="A67" s="87" t="s">
        <v>140</v>
      </c>
      <c r="B67" s="96">
        <v>32000</v>
      </c>
      <c r="C67" s="130" t="s">
        <v>45</v>
      </c>
      <c r="D67" s="92" t="s">
        <v>45</v>
      </c>
      <c r="E67" s="92" t="s">
        <v>45</v>
      </c>
      <c r="F67" s="92">
        <v>32000</v>
      </c>
      <c r="G67" s="96">
        <v>10000</v>
      </c>
      <c r="H67" s="130" t="s">
        <v>45</v>
      </c>
      <c r="I67" s="130">
        <v>320000</v>
      </c>
    </row>
    <row r="68" spans="1:9" ht="12.75">
      <c r="A68" s="87" t="s">
        <v>141</v>
      </c>
      <c r="B68" s="96">
        <v>24000</v>
      </c>
      <c r="C68" s="130" t="s">
        <v>45</v>
      </c>
      <c r="D68" s="92" t="s">
        <v>45</v>
      </c>
      <c r="E68" s="92" t="s">
        <v>45</v>
      </c>
      <c r="F68" s="92">
        <v>24000</v>
      </c>
      <c r="G68" s="96">
        <v>9000</v>
      </c>
      <c r="H68" s="130" t="s">
        <v>45</v>
      </c>
      <c r="I68" s="130">
        <v>216000</v>
      </c>
    </row>
    <row r="69" spans="1:9" ht="12.75">
      <c r="A69" s="98" t="s">
        <v>142</v>
      </c>
      <c r="B69" s="97">
        <v>56000</v>
      </c>
      <c r="C69" s="94" t="s">
        <v>45</v>
      </c>
      <c r="D69" s="94" t="s">
        <v>45</v>
      </c>
      <c r="E69" s="94" t="s">
        <v>45</v>
      </c>
      <c r="F69" s="94">
        <v>56000</v>
      </c>
      <c r="G69" s="97">
        <v>9571</v>
      </c>
      <c r="H69" s="131" t="s">
        <v>45</v>
      </c>
      <c r="I69" s="94">
        <v>536000</v>
      </c>
    </row>
    <row r="70" spans="1:9" ht="12.75">
      <c r="A70" s="133"/>
      <c r="B70" s="92"/>
      <c r="C70" s="92"/>
      <c r="D70" s="92"/>
      <c r="E70" s="92"/>
      <c r="F70" s="92"/>
      <c r="G70" s="130"/>
      <c r="H70" s="130"/>
      <c r="I70" s="92"/>
    </row>
    <row r="71" spans="1:9" ht="12.75">
      <c r="A71" s="87" t="s">
        <v>143</v>
      </c>
      <c r="B71" s="92" t="s">
        <v>45</v>
      </c>
      <c r="C71" s="92">
        <v>85</v>
      </c>
      <c r="D71" s="92" t="s">
        <v>45</v>
      </c>
      <c r="E71" s="92" t="s">
        <v>45</v>
      </c>
      <c r="F71" s="92">
        <v>85</v>
      </c>
      <c r="G71" s="92" t="s">
        <v>45</v>
      </c>
      <c r="H71" s="130">
        <v>25000</v>
      </c>
      <c r="I71" s="92">
        <v>2125</v>
      </c>
    </row>
    <row r="72" spans="1:9" ht="12.75">
      <c r="A72" s="87" t="s">
        <v>144</v>
      </c>
      <c r="B72" s="96">
        <v>20022</v>
      </c>
      <c r="C72" s="92">
        <v>844</v>
      </c>
      <c r="D72" s="92" t="s">
        <v>45</v>
      </c>
      <c r="E72" s="92" t="s">
        <v>45</v>
      </c>
      <c r="F72" s="92">
        <v>20866</v>
      </c>
      <c r="G72" s="96">
        <v>5000</v>
      </c>
      <c r="H72" s="130">
        <v>43000</v>
      </c>
      <c r="I72" s="92">
        <v>136402</v>
      </c>
    </row>
    <row r="73" spans="1:9" ht="12.75">
      <c r="A73" s="87" t="s">
        <v>145</v>
      </c>
      <c r="B73" s="130">
        <v>5725</v>
      </c>
      <c r="C73" s="130">
        <v>869</v>
      </c>
      <c r="D73" s="92" t="s">
        <v>45</v>
      </c>
      <c r="E73" s="92" t="s">
        <v>45</v>
      </c>
      <c r="F73" s="92">
        <v>6594</v>
      </c>
      <c r="G73" s="130">
        <v>15000</v>
      </c>
      <c r="H73" s="130">
        <v>25000</v>
      </c>
      <c r="I73" s="130">
        <v>107600</v>
      </c>
    </row>
    <row r="74" spans="1:9" ht="12.75">
      <c r="A74" s="87" t="s">
        <v>146</v>
      </c>
      <c r="B74" s="96">
        <v>3486</v>
      </c>
      <c r="C74" s="92">
        <v>366</v>
      </c>
      <c r="D74" s="92" t="s">
        <v>45</v>
      </c>
      <c r="E74" s="92" t="s">
        <v>45</v>
      </c>
      <c r="F74" s="92">
        <v>3852</v>
      </c>
      <c r="G74" s="96">
        <v>6700</v>
      </c>
      <c r="H74" s="130">
        <v>23500</v>
      </c>
      <c r="I74" s="92">
        <v>31957</v>
      </c>
    </row>
    <row r="75" spans="1:9" ht="12.75">
      <c r="A75" s="87" t="s">
        <v>147</v>
      </c>
      <c r="B75" s="92">
        <v>2870</v>
      </c>
      <c r="C75" s="92" t="s">
        <v>45</v>
      </c>
      <c r="D75" s="92" t="s">
        <v>45</v>
      </c>
      <c r="E75" s="92" t="s">
        <v>45</v>
      </c>
      <c r="F75" s="92">
        <v>2870</v>
      </c>
      <c r="G75" s="130">
        <v>16000</v>
      </c>
      <c r="H75" s="130" t="s">
        <v>45</v>
      </c>
      <c r="I75" s="92">
        <v>45920</v>
      </c>
    </row>
    <row r="76" spans="1:9" ht="12.75">
      <c r="A76" s="87" t="s">
        <v>148</v>
      </c>
      <c r="B76" s="92">
        <v>414</v>
      </c>
      <c r="C76" s="92">
        <v>105</v>
      </c>
      <c r="D76" s="92" t="s">
        <v>45</v>
      </c>
      <c r="E76" s="92" t="s">
        <v>45</v>
      </c>
      <c r="F76" s="92">
        <v>519</v>
      </c>
      <c r="G76" s="130">
        <v>7300</v>
      </c>
      <c r="H76" s="130">
        <v>20000</v>
      </c>
      <c r="I76" s="92">
        <v>5122</v>
      </c>
    </row>
    <row r="77" spans="1:9" ht="12.75">
      <c r="A77" s="87" t="s">
        <v>149</v>
      </c>
      <c r="B77" s="96">
        <v>13978</v>
      </c>
      <c r="C77" s="92">
        <v>442</v>
      </c>
      <c r="D77" s="92" t="s">
        <v>45</v>
      </c>
      <c r="E77" s="92" t="s">
        <v>45</v>
      </c>
      <c r="F77" s="92">
        <v>14420</v>
      </c>
      <c r="G77" s="96">
        <v>3500</v>
      </c>
      <c r="H77" s="130">
        <v>17000</v>
      </c>
      <c r="I77" s="92">
        <v>56437</v>
      </c>
    </row>
    <row r="78" spans="1:9" ht="12.75">
      <c r="A78" s="87" t="s">
        <v>150</v>
      </c>
      <c r="B78" s="130">
        <v>19279</v>
      </c>
      <c r="C78" s="130">
        <v>465</v>
      </c>
      <c r="D78" s="92" t="s">
        <v>45</v>
      </c>
      <c r="E78" s="92" t="s">
        <v>45</v>
      </c>
      <c r="F78" s="92">
        <v>19744</v>
      </c>
      <c r="G78" s="130">
        <v>8925</v>
      </c>
      <c r="H78" s="130">
        <v>20500</v>
      </c>
      <c r="I78" s="130">
        <v>181598</v>
      </c>
    </row>
    <row r="79" spans="1:9" ht="12.75">
      <c r="A79" s="98" t="s">
        <v>193</v>
      </c>
      <c r="B79" s="94">
        <v>65774</v>
      </c>
      <c r="C79" s="94">
        <v>3176</v>
      </c>
      <c r="D79" s="94" t="s">
        <v>45</v>
      </c>
      <c r="E79" s="94" t="s">
        <v>45</v>
      </c>
      <c r="F79" s="94">
        <v>68950</v>
      </c>
      <c r="G79" s="131">
        <v>7287</v>
      </c>
      <c r="H79" s="131">
        <v>27673</v>
      </c>
      <c r="I79" s="94">
        <v>567161</v>
      </c>
    </row>
    <row r="80" spans="1:9" ht="12.75">
      <c r="A80" s="87"/>
      <c r="B80" s="92"/>
      <c r="C80" s="92"/>
      <c r="D80" s="92"/>
      <c r="E80" s="92"/>
      <c r="F80" s="92"/>
      <c r="G80" s="130"/>
      <c r="H80" s="130"/>
      <c r="I80" s="92"/>
    </row>
    <row r="81" spans="1:9" ht="12.75">
      <c r="A81" s="87" t="s">
        <v>151</v>
      </c>
      <c r="B81" s="96">
        <v>129</v>
      </c>
      <c r="C81" s="92" t="s">
        <v>45</v>
      </c>
      <c r="D81" s="92" t="s">
        <v>45</v>
      </c>
      <c r="E81" s="92" t="s">
        <v>45</v>
      </c>
      <c r="F81" s="92">
        <v>129</v>
      </c>
      <c r="G81" s="96">
        <v>4000</v>
      </c>
      <c r="H81" s="130" t="s">
        <v>45</v>
      </c>
      <c r="I81" s="92">
        <v>516</v>
      </c>
    </row>
    <row r="82" spans="1:9" ht="12.75">
      <c r="A82" s="87" t="s">
        <v>152</v>
      </c>
      <c r="B82" s="130">
        <v>947</v>
      </c>
      <c r="C82" s="130">
        <v>17</v>
      </c>
      <c r="D82" s="92" t="s">
        <v>45</v>
      </c>
      <c r="E82" s="92" t="s">
        <v>45</v>
      </c>
      <c r="F82" s="92">
        <v>964</v>
      </c>
      <c r="G82" s="130">
        <v>3000</v>
      </c>
      <c r="H82" s="130">
        <v>15000</v>
      </c>
      <c r="I82" s="130">
        <v>3095</v>
      </c>
    </row>
    <row r="83" spans="1:9" ht="12.75">
      <c r="A83" s="98" t="s">
        <v>153</v>
      </c>
      <c r="B83" s="94">
        <v>1076</v>
      </c>
      <c r="C83" s="94">
        <v>17</v>
      </c>
      <c r="D83" s="94" t="s">
        <v>45</v>
      </c>
      <c r="E83" s="94" t="s">
        <v>45</v>
      </c>
      <c r="F83" s="94">
        <v>1093</v>
      </c>
      <c r="G83" s="131">
        <v>3120</v>
      </c>
      <c r="H83" s="131">
        <v>15000</v>
      </c>
      <c r="I83" s="94">
        <v>3611</v>
      </c>
    </row>
    <row r="84" spans="1:9" ht="12.75">
      <c r="A84" s="98"/>
      <c r="B84" s="94"/>
      <c r="C84" s="94"/>
      <c r="D84" s="94"/>
      <c r="E84" s="94"/>
      <c r="F84" s="94"/>
      <c r="G84" s="131"/>
      <c r="H84" s="131"/>
      <c r="I84" s="94"/>
    </row>
    <row r="85" spans="1:10" s="95" customFormat="1" ht="13.5" thickBot="1">
      <c r="A85" s="99" t="s">
        <v>154</v>
      </c>
      <c r="B85" s="100">
        <v>238406</v>
      </c>
      <c r="C85" s="100">
        <v>10227</v>
      </c>
      <c r="D85" s="100" t="s">
        <v>45</v>
      </c>
      <c r="E85" s="100" t="s">
        <v>45</v>
      </c>
      <c r="F85" s="100">
        <v>248633</v>
      </c>
      <c r="G85" s="134">
        <v>7930</v>
      </c>
      <c r="H85" s="134">
        <v>25668</v>
      </c>
      <c r="I85" s="100">
        <v>2153181</v>
      </c>
      <c r="J85" s="98"/>
    </row>
  </sheetData>
  <mergeCells count="8">
    <mergeCell ref="B6:C6"/>
    <mergeCell ref="A1:I1"/>
    <mergeCell ref="A3:I3"/>
    <mergeCell ref="B5:F5"/>
    <mergeCell ref="D6:E6"/>
    <mergeCell ref="G5:I5"/>
    <mergeCell ref="F6:F7"/>
    <mergeCell ref="G6:H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81">
    <pageSetUpPr fitToPage="1"/>
  </sheetPr>
  <dimension ref="A1:I85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84" customWidth="1"/>
    <col min="2" max="9" width="14.7109375" style="84" customWidth="1"/>
    <col min="10" max="16384" width="11.421875" style="84" customWidth="1"/>
  </cols>
  <sheetData>
    <row r="1" spans="1:9" s="81" customFormat="1" ht="18">
      <c r="A1" s="204" t="s">
        <v>0</v>
      </c>
      <c r="B1" s="204"/>
      <c r="C1" s="204"/>
      <c r="D1" s="204"/>
      <c r="E1" s="204"/>
      <c r="F1" s="204"/>
      <c r="G1" s="204"/>
      <c r="H1" s="164"/>
      <c r="I1" s="164"/>
    </row>
    <row r="3" spans="1:9" s="82" customFormat="1" ht="15">
      <c r="A3" s="206" t="s">
        <v>172</v>
      </c>
      <c r="B3" s="206"/>
      <c r="C3" s="206"/>
      <c r="D3" s="206"/>
      <c r="E3" s="206"/>
      <c r="F3" s="206"/>
      <c r="G3" s="206"/>
      <c r="H3" s="165"/>
      <c r="I3" s="165"/>
    </row>
    <row r="4" spans="1:9" s="82" customFormat="1" ht="15">
      <c r="A4" s="126"/>
      <c r="B4" s="127"/>
      <c r="C4" s="127"/>
      <c r="D4" s="127"/>
      <c r="E4" s="127"/>
      <c r="F4" s="127"/>
      <c r="G4" s="127"/>
      <c r="H4" s="127"/>
      <c r="I4" s="127"/>
    </row>
    <row r="5" spans="1:7" ht="12.75">
      <c r="A5" s="142" t="s">
        <v>88</v>
      </c>
      <c r="B5" s="195"/>
      <c r="C5" s="142" t="s">
        <v>6</v>
      </c>
      <c r="D5" s="196"/>
      <c r="E5" s="200" t="s">
        <v>15</v>
      </c>
      <c r="F5" s="201"/>
      <c r="G5" s="89" t="s">
        <v>7</v>
      </c>
    </row>
    <row r="6" spans="1:7" ht="12.75">
      <c r="A6" s="85" t="s">
        <v>90</v>
      </c>
      <c r="B6" s="135"/>
      <c r="C6" s="136" t="s">
        <v>160</v>
      </c>
      <c r="D6" s="137" t="s">
        <v>161</v>
      </c>
      <c r="E6" s="202" t="s">
        <v>70</v>
      </c>
      <c r="F6" s="203"/>
      <c r="G6" s="88" t="s">
        <v>16</v>
      </c>
    </row>
    <row r="7" spans="1:7" ht="13.5" thickBot="1">
      <c r="A7" s="118"/>
      <c r="B7" s="119" t="s">
        <v>41</v>
      </c>
      <c r="C7" s="119" t="s">
        <v>42</v>
      </c>
      <c r="D7" s="138" t="s">
        <v>43</v>
      </c>
      <c r="E7" s="119" t="s">
        <v>41</v>
      </c>
      <c r="F7" s="119" t="s">
        <v>42</v>
      </c>
      <c r="G7" s="119" t="s">
        <v>84</v>
      </c>
    </row>
    <row r="8" spans="1:7" ht="12.75">
      <c r="A8" s="83" t="s">
        <v>97</v>
      </c>
      <c r="B8" s="113">
        <v>24648</v>
      </c>
      <c r="C8" s="113">
        <v>124</v>
      </c>
      <c r="D8" s="113">
        <v>24772</v>
      </c>
      <c r="E8" s="139">
        <v>40000</v>
      </c>
      <c r="F8" s="139">
        <v>55000</v>
      </c>
      <c r="G8" s="113">
        <v>992740</v>
      </c>
    </row>
    <row r="9" spans="1:7" ht="12.75">
      <c r="A9" s="87" t="s">
        <v>98</v>
      </c>
      <c r="B9" s="130">
        <v>11244</v>
      </c>
      <c r="C9" s="130">
        <v>57</v>
      </c>
      <c r="D9" s="92">
        <v>11301</v>
      </c>
      <c r="E9" s="130">
        <v>44970</v>
      </c>
      <c r="F9" s="130">
        <v>70000</v>
      </c>
      <c r="G9" s="130">
        <v>509633</v>
      </c>
    </row>
    <row r="10" spans="1:7" ht="12.75">
      <c r="A10" s="87" t="s">
        <v>99</v>
      </c>
      <c r="B10" s="92">
        <v>2881</v>
      </c>
      <c r="C10" s="92">
        <v>15</v>
      </c>
      <c r="D10" s="92">
        <f>SUM(B10:C10)</f>
        <v>2896</v>
      </c>
      <c r="E10" s="130">
        <v>35000</v>
      </c>
      <c r="F10" s="130">
        <v>50000</v>
      </c>
      <c r="G10" s="92">
        <v>101585</v>
      </c>
    </row>
    <row r="11" spans="1:7" ht="12.75">
      <c r="A11" s="87" t="s">
        <v>100</v>
      </c>
      <c r="B11" s="130">
        <v>3389</v>
      </c>
      <c r="C11" s="130">
        <v>17</v>
      </c>
      <c r="D11" s="92">
        <v>3406</v>
      </c>
      <c r="E11" s="130">
        <v>34310</v>
      </c>
      <c r="F11" s="130">
        <v>60000</v>
      </c>
      <c r="G11" s="130">
        <v>117296</v>
      </c>
    </row>
    <row r="12" spans="1:7" ht="12.75">
      <c r="A12" s="98" t="s">
        <v>101</v>
      </c>
      <c r="B12" s="94">
        <f>SUM(B8:B11)</f>
        <v>42162</v>
      </c>
      <c r="C12" s="94">
        <f>SUM(C8:C11)</f>
        <v>213</v>
      </c>
      <c r="D12" s="94">
        <f>SUM(D8:D11)</f>
        <v>42375</v>
      </c>
      <c r="E12" s="131">
        <f>((E8*B8)+(E9*B9)+(E10*B10)+(E11*B11))/B12</f>
        <v>40526.40458232532</v>
      </c>
      <c r="F12" s="131">
        <f>((F8*C8)+(F9*C9)+(F10*C10)+(F11*C11))/C12</f>
        <v>59061.03286384977</v>
      </c>
      <c r="G12" s="94">
        <f>SUM(G8:G11)</f>
        <v>1721254</v>
      </c>
    </row>
    <row r="13" spans="1:7" ht="12.75">
      <c r="A13" s="98"/>
      <c r="B13" s="94"/>
      <c r="C13" s="94"/>
      <c r="D13" s="94"/>
      <c r="E13" s="131"/>
      <c r="F13" s="131"/>
      <c r="G13" s="94"/>
    </row>
    <row r="14" spans="1:7" ht="12.75">
      <c r="A14" s="98" t="s">
        <v>102</v>
      </c>
      <c r="B14" s="131">
        <v>9125</v>
      </c>
      <c r="C14" s="94" t="s">
        <v>45</v>
      </c>
      <c r="D14" s="94">
        <v>9125</v>
      </c>
      <c r="E14" s="131">
        <v>60000</v>
      </c>
      <c r="F14" s="94" t="s">
        <v>45</v>
      </c>
      <c r="G14" s="131">
        <v>547500</v>
      </c>
    </row>
    <row r="15" spans="1:7" ht="12.75">
      <c r="A15" s="98"/>
      <c r="B15" s="94"/>
      <c r="C15" s="94"/>
      <c r="D15" s="94"/>
      <c r="E15" s="131"/>
      <c r="F15" s="131"/>
      <c r="G15" s="94"/>
    </row>
    <row r="16" spans="1:7" ht="12.75">
      <c r="A16" s="98" t="s">
        <v>103</v>
      </c>
      <c r="B16" s="94">
        <v>2106</v>
      </c>
      <c r="C16" s="94">
        <v>106</v>
      </c>
      <c r="D16" s="94">
        <v>2212</v>
      </c>
      <c r="E16" s="131">
        <v>66000</v>
      </c>
      <c r="F16" s="131">
        <v>78000</v>
      </c>
      <c r="G16" s="94">
        <v>147264</v>
      </c>
    </row>
    <row r="17" spans="1:7" ht="12.75">
      <c r="A17" s="87"/>
      <c r="B17" s="92"/>
      <c r="C17" s="92"/>
      <c r="D17" s="92"/>
      <c r="E17" s="130"/>
      <c r="F17" s="130"/>
      <c r="G17" s="92"/>
    </row>
    <row r="18" spans="1:7" ht="12.75">
      <c r="A18" s="87" t="s">
        <v>104</v>
      </c>
      <c r="B18" s="130">
        <v>294</v>
      </c>
      <c r="C18" s="130">
        <v>325</v>
      </c>
      <c r="D18" s="92">
        <v>619</v>
      </c>
      <c r="E18" s="130">
        <v>42200</v>
      </c>
      <c r="F18" s="130">
        <v>54250</v>
      </c>
      <c r="G18" s="130">
        <v>30038</v>
      </c>
    </row>
    <row r="19" spans="1:7" ht="12.75">
      <c r="A19" s="87" t="s">
        <v>105</v>
      </c>
      <c r="B19" s="130">
        <v>155</v>
      </c>
      <c r="C19" s="92" t="s">
        <v>45</v>
      </c>
      <c r="D19" s="92">
        <v>155</v>
      </c>
      <c r="E19" s="130">
        <v>46500</v>
      </c>
      <c r="F19" s="92" t="s">
        <v>45</v>
      </c>
      <c r="G19" s="130">
        <v>7208</v>
      </c>
    </row>
    <row r="20" spans="1:7" ht="12.75">
      <c r="A20" s="87" t="s">
        <v>106</v>
      </c>
      <c r="B20" s="130">
        <v>335</v>
      </c>
      <c r="C20" s="92" t="s">
        <v>45</v>
      </c>
      <c r="D20" s="92">
        <v>335</v>
      </c>
      <c r="E20" s="130">
        <v>46000</v>
      </c>
      <c r="F20" s="92" t="s">
        <v>45</v>
      </c>
      <c r="G20" s="130">
        <v>15410</v>
      </c>
    </row>
    <row r="21" spans="1:7" ht="12.75">
      <c r="A21" s="98" t="s">
        <v>191</v>
      </c>
      <c r="B21" s="94">
        <v>784</v>
      </c>
      <c r="C21" s="94">
        <v>325</v>
      </c>
      <c r="D21" s="94">
        <v>1109</v>
      </c>
      <c r="E21" s="131">
        <v>44674</v>
      </c>
      <c r="F21" s="131">
        <v>54250</v>
      </c>
      <c r="G21" s="94">
        <v>52656</v>
      </c>
    </row>
    <row r="22" spans="1:7" ht="12.75">
      <c r="A22" s="98"/>
      <c r="B22" s="94"/>
      <c r="C22" s="94"/>
      <c r="D22" s="94"/>
      <c r="E22" s="131"/>
      <c r="F22" s="131"/>
      <c r="G22" s="94"/>
    </row>
    <row r="23" spans="1:7" ht="12.75">
      <c r="A23" s="98" t="s">
        <v>107</v>
      </c>
      <c r="B23" s="131">
        <v>976</v>
      </c>
      <c r="C23" s="131">
        <v>1293</v>
      </c>
      <c r="D23" s="94">
        <v>2269</v>
      </c>
      <c r="E23" s="131">
        <v>38598</v>
      </c>
      <c r="F23" s="131">
        <v>46312</v>
      </c>
      <c r="G23" s="131">
        <v>97553</v>
      </c>
    </row>
    <row r="24" spans="1:7" ht="12.75">
      <c r="A24" s="98"/>
      <c r="B24" s="94"/>
      <c r="C24" s="94"/>
      <c r="D24" s="94"/>
      <c r="E24" s="131"/>
      <c r="F24" s="131"/>
      <c r="G24" s="94"/>
    </row>
    <row r="25" spans="1:7" ht="12.75">
      <c r="A25" s="98" t="s">
        <v>108</v>
      </c>
      <c r="B25" s="131" t="s">
        <v>45</v>
      </c>
      <c r="C25" s="131">
        <v>114</v>
      </c>
      <c r="D25" s="94">
        <v>114</v>
      </c>
      <c r="E25" s="131" t="s">
        <v>45</v>
      </c>
      <c r="F25" s="131">
        <v>64480</v>
      </c>
      <c r="G25" s="131">
        <v>7351</v>
      </c>
    </row>
    <row r="26" spans="1:7" ht="12.75">
      <c r="A26" s="87"/>
      <c r="B26" s="92"/>
      <c r="C26" s="92"/>
      <c r="D26" s="92"/>
      <c r="E26" s="130"/>
      <c r="F26" s="130"/>
      <c r="G26" s="92"/>
    </row>
    <row r="27" spans="1:7" ht="12.75">
      <c r="A27" s="87" t="s">
        <v>109</v>
      </c>
      <c r="B27" s="92" t="s">
        <v>45</v>
      </c>
      <c r="C27" s="92">
        <v>689</v>
      </c>
      <c r="D27" s="92">
        <v>689</v>
      </c>
      <c r="E27" s="92" t="s">
        <v>45</v>
      </c>
      <c r="F27" s="130">
        <v>64500</v>
      </c>
      <c r="G27" s="92">
        <v>44440</v>
      </c>
    </row>
    <row r="28" spans="1:7" ht="12.75">
      <c r="A28" s="87" t="s">
        <v>110</v>
      </c>
      <c r="B28" s="96">
        <v>15</v>
      </c>
      <c r="C28" s="92" t="s">
        <v>45</v>
      </c>
      <c r="D28" s="92">
        <v>15</v>
      </c>
      <c r="E28" s="96">
        <v>12000</v>
      </c>
      <c r="F28" s="130" t="s">
        <v>45</v>
      </c>
      <c r="G28" s="92">
        <v>180</v>
      </c>
    </row>
    <row r="29" spans="1:7" ht="12.75">
      <c r="A29" s="87" t="s">
        <v>111</v>
      </c>
      <c r="B29" s="92" t="s">
        <v>45</v>
      </c>
      <c r="C29" s="92" t="s">
        <v>45</v>
      </c>
      <c r="D29" s="92" t="s">
        <v>45</v>
      </c>
      <c r="E29" s="92" t="s">
        <v>45</v>
      </c>
      <c r="F29" s="130" t="s">
        <v>45</v>
      </c>
      <c r="G29" s="92" t="s">
        <v>45</v>
      </c>
    </row>
    <row r="30" spans="1:7" ht="12.75">
      <c r="A30" s="98" t="s">
        <v>112</v>
      </c>
      <c r="B30" s="97">
        <v>15</v>
      </c>
      <c r="C30" s="94">
        <v>689</v>
      </c>
      <c r="D30" s="94">
        <v>704</v>
      </c>
      <c r="E30" s="97">
        <v>12000</v>
      </c>
      <c r="F30" s="131">
        <v>64500</v>
      </c>
      <c r="G30" s="94">
        <v>44620</v>
      </c>
    </row>
    <row r="31" spans="1:7" ht="12.75">
      <c r="A31" s="87"/>
      <c r="B31" s="92"/>
      <c r="C31" s="92"/>
      <c r="D31" s="92"/>
      <c r="E31" s="130"/>
      <c r="F31" s="130"/>
      <c r="G31" s="92"/>
    </row>
    <row r="32" spans="1:7" ht="12.75">
      <c r="A32" s="87" t="s">
        <v>113</v>
      </c>
      <c r="B32" s="132">
        <v>4259</v>
      </c>
      <c r="C32" s="132">
        <v>483</v>
      </c>
      <c r="D32" s="92">
        <v>4742</v>
      </c>
      <c r="E32" s="132">
        <v>23802</v>
      </c>
      <c r="F32" s="132">
        <v>59303</v>
      </c>
      <c r="G32" s="132">
        <v>130016</v>
      </c>
    </row>
    <row r="33" spans="1:7" ht="12.75">
      <c r="A33" s="87" t="s">
        <v>114</v>
      </c>
      <c r="B33" s="132">
        <v>2353</v>
      </c>
      <c r="C33" s="132">
        <v>1712</v>
      </c>
      <c r="D33" s="92">
        <v>4065</v>
      </c>
      <c r="E33" s="132">
        <v>29700</v>
      </c>
      <c r="F33" s="132">
        <v>55000</v>
      </c>
      <c r="G33" s="130">
        <v>164044</v>
      </c>
    </row>
    <row r="34" spans="1:7" ht="12.75">
      <c r="A34" s="87" t="s">
        <v>115</v>
      </c>
      <c r="B34" s="132">
        <v>16</v>
      </c>
      <c r="C34" s="132">
        <v>1005</v>
      </c>
      <c r="D34" s="92">
        <v>1021</v>
      </c>
      <c r="E34" s="132">
        <v>22562</v>
      </c>
      <c r="F34" s="132">
        <v>62741</v>
      </c>
      <c r="G34" s="130">
        <v>63416</v>
      </c>
    </row>
    <row r="35" spans="1:7" ht="12.75">
      <c r="A35" s="87" t="s">
        <v>116</v>
      </c>
      <c r="B35" s="132">
        <v>10</v>
      </c>
      <c r="C35" s="132">
        <v>26</v>
      </c>
      <c r="D35" s="92">
        <v>36</v>
      </c>
      <c r="E35" s="132">
        <v>18000</v>
      </c>
      <c r="F35" s="132">
        <v>48500</v>
      </c>
      <c r="G35" s="130">
        <v>1441</v>
      </c>
    </row>
    <row r="36" spans="1:7" ht="12.75">
      <c r="A36" s="98" t="s">
        <v>117</v>
      </c>
      <c r="B36" s="94">
        <v>6638</v>
      </c>
      <c r="C36" s="94">
        <v>3226</v>
      </c>
      <c r="D36" s="94">
        <v>9864</v>
      </c>
      <c r="E36" s="131">
        <v>25881</v>
      </c>
      <c r="F36" s="131">
        <v>58003</v>
      </c>
      <c r="G36" s="94">
        <v>358917</v>
      </c>
    </row>
    <row r="37" spans="1:7" ht="12.75">
      <c r="A37" s="98"/>
      <c r="B37" s="94"/>
      <c r="C37" s="94"/>
      <c r="D37" s="94"/>
      <c r="E37" s="131"/>
      <c r="F37" s="131"/>
      <c r="G37" s="94"/>
    </row>
    <row r="38" spans="1:7" ht="12.75">
      <c r="A38" s="98" t="s">
        <v>118</v>
      </c>
      <c r="B38" s="94" t="s">
        <v>45</v>
      </c>
      <c r="C38" s="131">
        <v>300</v>
      </c>
      <c r="D38" s="94">
        <v>300</v>
      </c>
      <c r="E38" s="94" t="s">
        <v>45</v>
      </c>
      <c r="F38" s="131">
        <v>60000</v>
      </c>
      <c r="G38" s="131">
        <v>18000</v>
      </c>
    </row>
    <row r="39" spans="1:7" ht="12.75">
      <c r="A39" s="87"/>
      <c r="B39" s="92"/>
      <c r="C39" s="92"/>
      <c r="D39" s="92"/>
      <c r="E39" s="130"/>
      <c r="F39" s="130"/>
      <c r="G39" s="92"/>
    </row>
    <row r="40" spans="1:7" ht="12.75">
      <c r="A40" s="87" t="s">
        <v>119</v>
      </c>
      <c r="B40" s="130">
        <v>125</v>
      </c>
      <c r="C40" s="130">
        <v>140</v>
      </c>
      <c r="D40" s="92">
        <v>265</v>
      </c>
      <c r="E40" s="130">
        <v>48000</v>
      </c>
      <c r="F40" s="130">
        <v>70000</v>
      </c>
      <c r="G40" s="130">
        <v>15800</v>
      </c>
    </row>
    <row r="41" spans="1:7" ht="12.75">
      <c r="A41" s="87" t="s">
        <v>120</v>
      </c>
      <c r="B41" s="92">
        <v>244</v>
      </c>
      <c r="C41" s="92">
        <v>520</v>
      </c>
      <c r="D41" s="92">
        <v>764</v>
      </c>
      <c r="E41" s="130">
        <v>42000</v>
      </c>
      <c r="F41" s="130">
        <v>60000</v>
      </c>
      <c r="G41" s="92">
        <v>41448</v>
      </c>
    </row>
    <row r="42" spans="1:7" ht="12.75">
      <c r="A42" s="87" t="s">
        <v>121</v>
      </c>
      <c r="B42" s="130">
        <v>82</v>
      </c>
      <c r="C42" s="130">
        <v>2505</v>
      </c>
      <c r="D42" s="92">
        <v>2587</v>
      </c>
      <c r="E42" s="130">
        <v>37000</v>
      </c>
      <c r="F42" s="130">
        <v>75000</v>
      </c>
      <c r="G42" s="130">
        <v>190909</v>
      </c>
    </row>
    <row r="43" spans="1:7" ht="12.75">
      <c r="A43" s="87" t="s">
        <v>122</v>
      </c>
      <c r="B43" s="92" t="s">
        <v>45</v>
      </c>
      <c r="C43" s="130">
        <v>4500</v>
      </c>
      <c r="D43" s="130">
        <v>4500</v>
      </c>
      <c r="E43" s="92" t="s">
        <v>45</v>
      </c>
      <c r="F43" s="130">
        <v>55000</v>
      </c>
      <c r="G43" s="130">
        <v>247500</v>
      </c>
    </row>
    <row r="44" spans="1:7" ht="12.75">
      <c r="A44" s="87" t="s">
        <v>123</v>
      </c>
      <c r="B44" s="130">
        <v>77</v>
      </c>
      <c r="C44" s="130">
        <v>299</v>
      </c>
      <c r="D44" s="92">
        <v>376</v>
      </c>
      <c r="E44" s="130">
        <v>17000</v>
      </c>
      <c r="F44" s="130">
        <v>70000</v>
      </c>
      <c r="G44" s="130">
        <v>22239</v>
      </c>
    </row>
    <row r="45" spans="1:7" ht="12.75">
      <c r="A45" s="87" t="s">
        <v>124</v>
      </c>
      <c r="B45" s="130" t="s">
        <v>45</v>
      </c>
      <c r="C45" s="130">
        <v>835</v>
      </c>
      <c r="D45" s="92">
        <v>835</v>
      </c>
      <c r="E45" s="130" t="s">
        <v>45</v>
      </c>
      <c r="F45" s="130">
        <v>80000</v>
      </c>
      <c r="G45" s="130">
        <v>66800</v>
      </c>
    </row>
    <row r="46" spans="1:7" ht="12.75">
      <c r="A46" s="87" t="s">
        <v>125</v>
      </c>
      <c r="B46" s="92" t="s">
        <v>45</v>
      </c>
      <c r="C46" s="130">
        <v>26</v>
      </c>
      <c r="D46" s="92">
        <v>26</v>
      </c>
      <c r="E46" s="92" t="s">
        <v>45</v>
      </c>
      <c r="F46" s="130">
        <v>40000</v>
      </c>
      <c r="G46" s="130">
        <v>1040</v>
      </c>
    </row>
    <row r="47" spans="1:7" ht="12.75">
      <c r="A47" s="87" t="s">
        <v>126</v>
      </c>
      <c r="B47" s="96">
        <v>6</v>
      </c>
      <c r="C47" s="130">
        <v>17</v>
      </c>
      <c r="D47" s="92">
        <v>23</v>
      </c>
      <c r="E47" s="96">
        <v>15000</v>
      </c>
      <c r="F47" s="130">
        <v>62000</v>
      </c>
      <c r="G47" s="130">
        <v>1144</v>
      </c>
    </row>
    <row r="48" spans="1:7" ht="12.75">
      <c r="A48" s="87" t="s">
        <v>127</v>
      </c>
      <c r="B48" s="130">
        <v>36</v>
      </c>
      <c r="C48" s="130">
        <v>2012</v>
      </c>
      <c r="D48" s="130">
        <v>2048</v>
      </c>
      <c r="E48" s="130">
        <v>35000</v>
      </c>
      <c r="F48" s="130">
        <v>70000</v>
      </c>
      <c r="G48" s="130">
        <v>142100</v>
      </c>
    </row>
    <row r="49" spans="1:7" ht="12.75">
      <c r="A49" s="98" t="s">
        <v>192</v>
      </c>
      <c r="B49" s="94">
        <f>SUM(B40:B48)</f>
        <v>570</v>
      </c>
      <c r="C49" s="94">
        <f>SUM(C40:C48)</f>
        <v>10854</v>
      </c>
      <c r="D49" s="94">
        <f>SUM(D40:D48)</f>
        <v>11424</v>
      </c>
      <c r="E49" s="131">
        <v>38493</v>
      </c>
      <c r="F49" s="131">
        <f>((F40*C40)+(F41*C41)+(F42*C42)+(F43*C43)+(F44*C44)+(F45*C45)+(F46*C46)+(F47*C47)+(F48*C48))/C49</f>
        <v>65140.86972544684</v>
      </c>
      <c r="G49" s="94">
        <f>SUM(G40:G48)</f>
        <v>728980</v>
      </c>
    </row>
    <row r="50" spans="1:7" ht="12.75">
      <c r="A50" s="98"/>
      <c r="B50" s="94"/>
      <c r="C50" s="94"/>
      <c r="D50" s="94"/>
      <c r="E50" s="131"/>
      <c r="F50" s="131"/>
      <c r="G50" s="94"/>
    </row>
    <row r="51" spans="1:7" ht="12.75">
      <c r="A51" s="98" t="s">
        <v>128</v>
      </c>
      <c r="B51" s="131" t="s">
        <v>45</v>
      </c>
      <c r="C51" s="131">
        <v>55</v>
      </c>
      <c r="D51" s="94">
        <v>55</v>
      </c>
      <c r="E51" s="131" t="s">
        <v>45</v>
      </c>
      <c r="F51" s="131">
        <v>55000</v>
      </c>
      <c r="G51" s="131">
        <v>3025</v>
      </c>
    </row>
    <row r="52" spans="1:7" ht="12.75">
      <c r="A52" s="87"/>
      <c r="B52" s="92"/>
      <c r="C52" s="92"/>
      <c r="D52" s="92"/>
      <c r="E52" s="130"/>
      <c r="F52" s="130"/>
      <c r="G52" s="92"/>
    </row>
    <row r="53" spans="1:7" ht="12.75">
      <c r="A53" s="87" t="s">
        <v>129</v>
      </c>
      <c r="B53" s="92">
        <v>25</v>
      </c>
      <c r="C53" s="92">
        <v>150</v>
      </c>
      <c r="D53" s="92">
        <v>175</v>
      </c>
      <c r="E53" s="130">
        <v>10000</v>
      </c>
      <c r="F53" s="130">
        <v>45000</v>
      </c>
      <c r="G53" s="92">
        <v>7000</v>
      </c>
    </row>
    <row r="54" spans="1:7" ht="12.75">
      <c r="A54" s="87" t="s">
        <v>130</v>
      </c>
      <c r="B54" s="92" t="s">
        <v>45</v>
      </c>
      <c r="C54" s="92">
        <v>158</v>
      </c>
      <c r="D54" s="92">
        <v>158</v>
      </c>
      <c r="E54" s="92" t="s">
        <v>45</v>
      </c>
      <c r="F54" s="130">
        <v>45300</v>
      </c>
      <c r="G54" s="92">
        <v>7157</v>
      </c>
    </row>
    <row r="55" spans="1:7" ht="12.75">
      <c r="A55" s="87" t="s">
        <v>131</v>
      </c>
      <c r="B55" s="92" t="s">
        <v>45</v>
      </c>
      <c r="C55" s="92">
        <v>5</v>
      </c>
      <c r="D55" s="92">
        <v>5</v>
      </c>
      <c r="E55" s="130" t="s">
        <v>45</v>
      </c>
      <c r="F55" s="130">
        <v>40000</v>
      </c>
      <c r="G55" s="92">
        <v>200</v>
      </c>
    </row>
    <row r="56" spans="1:7" ht="12.75">
      <c r="A56" s="87" t="s">
        <v>132</v>
      </c>
      <c r="B56" s="92" t="s">
        <v>45</v>
      </c>
      <c r="C56" s="92" t="s">
        <v>45</v>
      </c>
      <c r="D56" s="92" t="s">
        <v>45</v>
      </c>
      <c r="E56" s="92" t="s">
        <v>45</v>
      </c>
      <c r="F56" s="92" t="s">
        <v>45</v>
      </c>
      <c r="G56" s="92" t="s">
        <v>45</v>
      </c>
    </row>
    <row r="57" spans="1:7" ht="12.75">
      <c r="A57" s="87" t="s">
        <v>133</v>
      </c>
      <c r="B57" s="92">
        <v>1</v>
      </c>
      <c r="C57" s="92">
        <v>839</v>
      </c>
      <c r="D57" s="92">
        <v>840</v>
      </c>
      <c r="E57" s="130">
        <v>9000</v>
      </c>
      <c r="F57" s="130">
        <v>45000</v>
      </c>
      <c r="G57" s="92">
        <v>37764</v>
      </c>
    </row>
    <row r="58" spans="1:7" ht="12.75">
      <c r="A58" s="98" t="s">
        <v>134</v>
      </c>
      <c r="B58" s="94">
        <v>26</v>
      </c>
      <c r="C58" s="94">
        <v>1152</v>
      </c>
      <c r="D58" s="94">
        <v>1178</v>
      </c>
      <c r="E58" s="131">
        <v>9962</v>
      </c>
      <c r="F58" s="131">
        <v>45019</v>
      </c>
      <c r="G58" s="94">
        <v>52121</v>
      </c>
    </row>
    <row r="59" spans="1:7" ht="12.75">
      <c r="A59" s="87"/>
      <c r="B59" s="92"/>
      <c r="C59" s="92"/>
      <c r="D59" s="92"/>
      <c r="E59" s="130"/>
      <c r="F59" s="130"/>
      <c r="G59" s="92"/>
    </row>
    <row r="60" spans="1:7" ht="12.75">
      <c r="A60" s="87" t="s">
        <v>135</v>
      </c>
      <c r="B60" s="132" t="s">
        <v>45</v>
      </c>
      <c r="C60" s="132">
        <v>2</v>
      </c>
      <c r="D60" s="92">
        <v>2</v>
      </c>
      <c r="E60" s="132" t="s">
        <v>45</v>
      </c>
      <c r="F60" s="132">
        <v>30000</v>
      </c>
      <c r="G60" s="130">
        <v>60</v>
      </c>
    </row>
    <row r="61" spans="1:7" ht="12.75">
      <c r="A61" s="87" t="s">
        <v>136</v>
      </c>
      <c r="B61" s="132">
        <v>13</v>
      </c>
      <c r="C61" s="132">
        <v>43</v>
      </c>
      <c r="D61" s="92">
        <v>56</v>
      </c>
      <c r="E61" s="132">
        <v>7400</v>
      </c>
      <c r="F61" s="132">
        <v>27000</v>
      </c>
      <c r="G61" s="130">
        <v>1257</v>
      </c>
    </row>
    <row r="62" spans="1:7" ht="12.75">
      <c r="A62" s="87" t="s">
        <v>137</v>
      </c>
      <c r="B62" s="92" t="s">
        <v>45</v>
      </c>
      <c r="C62" s="96">
        <v>37</v>
      </c>
      <c r="D62" s="96">
        <v>37</v>
      </c>
      <c r="E62" s="92" t="s">
        <v>45</v>
      </c>
      <c r="F62" s="96">
        <v>50000</v>
      </c>
      <c r="G62" s="96">
        <v>1850</v>
      </c>
    </row>
    <row r="63" spans="1:7" ht="12.75">
      <c r="A63" s="98" t="s">
        <v>138</v>
      </c>
      <c r="B63" s="94">
        <v>13</v>
      </c>
      <c r="C63" s="94">
        <v>82</v>
      </c>
      <c r="D63" s="94">
        <v>95</v>
      </c>
      <c r="E63" s="131">
        <v>7400</v>
      </c>
      <c r="F63" s="131">
        <v>37451</v>
      </c>
      <c r="G63" s="94">
        <v>3167</v>
      </c>
    </row>
    <row r="64" spans="1:7" ht="12.75">
      <c r="A64" s="98"/>
      <c r="B64" s="94"/>
      <c r="C64" s="94"/>
      <c r="D64" s="94"/>
      <c r="E64" s="131"/>
      <c r="F64" s="131"/>
      <c r="G64" s="94"/>
    </row>
    <row r="65" spans="1:7" ht="12.75">
      <c r="A65" s="98" t="s">
        <v>139</v>
      </c>
      <c r="B65" s="94" t="s">
        <v>45</v>
      </c>
      <c r="C65" s="131">
        <v>57</v>
      </c>
      <c r="D65" s="94">
        <v>57</v>
      </c>
      <c r="E65" s="94" t="s">
        <v>45</v>
      </c>
      <c r="F65" s="131">
        <v>23230</v>
      </c>
      <c r="G65" s="131">
        <v>1324</v>
      </c>
    </row>
    <row r="66" spans="1:7" ht="12.75">
      <c r="A66" s="87"/>
      <c r="B66" s="92"/>
      <c r="C66" s="92"/>
      <c r="D66" s="92"/>
      <c r="E66" s="130"/>
      <c r="F66" s="130"/>
      <c r="G66" s="92"/>
    </row>
    <row r="67" spans="1:7" ht="12.75">
      <c r="A67" s="87" t="s">
        <v>140</v>
      </c>
      <c r="B67" s="92" t="s">
        <v>45</v>
      </c>
      <c r="C67" s="130">
        <v>500</v>
      </c>
      <c r="D67" s="92">
        <v>500</v>
      </c>
      <c r="E67" s="92" t="s">
        <v>45</v>
      </c>
      <c r="F67" s="130">
        <v>65000</v>
      </c>
      <c r="G67" s="130">
        <v>32500</v>
      </c>
    </row>
    <row r="68" spans="1:7" ht="12.75">
      <c r="A68" s="87" t="s">
        <v>141</v>
      </c>
      <c r="B68" s="92" t="s">
        <v>45</v>
      </c>
      <c r="C68" s="130">
        <v>500</v>
      </c>
      <c r="D68" s="92">
        <v>500</v>
      </c>
      <c r="E68" s="92" t="s">
        <v>45</v>
      </c>
      <c r="F68" s="130">
        <v>55000</v>
      </c>
      <c r="G68" s="130">
        <v>27500</v>
      </c>
    </row>
    <row r="69" spans="1:7" ht="12.75">
      <c r="A69" s="98" t="s">
        <v>142</v>
      </c>
      <c r="B69" s="94" t="s">
        <v>45</v>
      </c>
      <c r="C69" s="94">
        <v>1000</v>
      </c>
      <c r="D69" s="94">
        <v>1000</v>
      </c>
      <c r="E69" s="94" t="s">
        <v>45</v>
      </c>
      <c r="F69" s="131">
        <v>60000</v>
      </c>
      <c r="G69" s="94">
        <v>60000</v>
      </c>
    </row>
    <row r="70" spans="1:7" ht="12.75">
      <c r="A70" s="87"/>
      <c r="B70" s="92"/>
      <c r="C70" s="92"/>
      <c r="D70" s="92"/>
      <c r="E70" s="130"/>
      <c r="F70" s="130"/>
      <c r="G70" s="92"/>
    </row>
    <row r="71" spans="1:7" ht="12.75">
      <c r="A71" s="87" t="s">
        <v>143</v>
      </c>
      <c r="B71" s="92" t="s">
        <v>45</v>
      </c>
      <c r="C71" s="92">
        <v>30</v>
      </c>
      <c r="D71" s="92">
        <v>30</v>
      </c>
      <c r="E71" s="92" t="s">
        <v>45</v>
      </c>
      <c r="F71" s="130">
        <v>42000</v>
      </c>
      <c r="G71" s="92">
        <v>1260</v>
      </c>
    </row>
    <row r="72" spans="1:7" ht="12.75">
      <c r="A72" s="87" t="s">
        <v>144</v>
      </c>
      <c r="B72" s="92" t="s">
        <v>45</v>
      </c>
      <c r="C72" s="92">
        <v>312</v>
      </c>
      <c r="D72" s="92">
        <v>312</v>
      </c>
      <c r="E72" s="92" t="s">
        <v>45</v>
      </c>
      <c r="F72" s="130">
        <v>35500</v>
      </c>
      <c r="G72" s="92">
        <v>11076</v>
      </c>
    </row>
    <row r="73" spans="1:7" ht="12.75">
      <c r="A73" s="87" t="s">
        <v>145</v>
      </c>
      <c r="B73" s="130">
        <v>230</v>
      </c>
      <c r="C73" s="130">
        <v>298</v>
      </c>
      <c r="D73" s="92">
        <v>528</v>
      </c>
      <c r="E73" s="130">
        <v>23000</v>
      </c>
      <c r="F73" s="130">
        <v>50000</v>
      </c>
      <c r="G73" s="130">
        <v>20190</v>
      </c>
    </row>
    <row r="74" spans="1:7" ht="12.75">
      <c r="A74" s="87" t="s">
        <v>146</v>
      </c>
      <c r="B74" s="92" t="s">
        <v>45</v>
      </c>
      <c r="C74" s="92">
        <v>325</v>
      </c>
      <c r="D74" s="92">
        <v>325</v>
      </c>
      <c r="E74" s="92" t="s">
        <v>45</v>
      </c>
      <c r="F74" s="130">
        <v>60500</v>
      </c>
      <c r="G74" s="92">
        <v>19663</v>
      </c>
    </row>
    <row r="75" spans="1:9" ht="12.75">
      <c r="A75" s="87" t="s">
        <v>147</v>
      </c>
      <c r="B75" s="92">
        <v>53</v>
      </c>
      <c r="C75" s="92">
        <v>140</v>
      </c>
      <c r="D75" s="92">
        <v>193</v>
      </c>
      <c r="E75" s="130">
        <v>7000</v>
      </c>
      <c r="F75" s="130">
        <v>25000</v>
      </c>
      <c r="G75" s="92">
        <v>3871</v>
      </c>
      <c r="I75" s="140"/>
    </row>
    <row r="76" spans="1:7" ht="12.75">
      <c r="A76" s="87" t="s">
        <v>148</v>
      </c>
      <c r="B76" s="92">
        <v>4</v>
      </c>
      <c r="C76" s="92">
        <v>105</v>
      </c>
      <c r="D76" s="92">
        <v>109</v>
      </c>
      <c r="E76" s="130">
        <v>9000</v>
      </c>
      <c r="F76" s="130">
        <v>51562</v>
      </c>
      <c r="G76" s="92">
        <v>5450</v>
      </c>
    </row>
    <row r="77" spans="1:7" ht="12.75">
      <c r="A77" s="87" t="s">
        <v>149</v>
      </c>
      <c r="B77" s="96">
        <v>37</v>
      </c>
      <c r="C77" s="92">
        <v>404</v>
      </c>
      <c r="D77" s="92">
        <v>441</v>
      </c>
      <c r="E77" s="96">
        <v>10000</v>
      </c>
      <c r="F77" s="130">
        <v>40000</v>
      </c>
      <c r="G77" s="92">
        <v>16530</v>
      </c>
    </row>
    <row r="78" spans="1:7" ht="12.75">
      <c r="A78" s="87" t="s">
        <v>150</v>
      </c>
      <c r="B78" s="96">
        <v>87</v>
      </c>
      <c r="C78" s="130">
        <v>73</v>
      </c>
      <c r="D78" s="92">
        <v>160</v>
      </c>
      <c r="E78" s="96">
        <v>18375</v>
      </c>
      <c r="F78" s="130">
        <v>62500</v>
      </c>
      <c r="G78" s="130">
        <v>6161</v>
      </c>
    </row>
    <row r="79" spans="1:7" ht="12.75">
      <c r="A79" s="98" t="s">
        <v>193</v>
      </c>
      <c r="B79" s="94">
        <v>411</v>
      </c>
      <c r="C79" s="94">
        <v>1687</v>
      </c>
      <c r="D79" s="94">
        <v>2098</v>
      </c>
      <c r="E79" s="131">
        <v>18651</v>
      </c>
      <c r="F79" s="131">
        <v>45368</v>
      </c>
      <c r="G79" s="94">
        <v>84201</v>
      </c>
    </row>
    <row r="80" spans="1:7" ht="12.75">
      <c r="A80" s="87"/>
      <c r="B80" s="92"/>
      <c r="C80" s="92"/>
      <c r="D80" s="92"/>
      <c r="E80" s="130"/>
      <c r="F80" s="130"/>
      <c r="G80" s="92"/>
    </row>
    <row r="81" spans="1:7" ht="12.75">
      <c r="A81" s="87" t="s">
        <v>151</v>
      </c>
      <c r="B81" s="92">
        <v>53</v>
      </c>
      <c r="C81" s="92">
        <v>83</v>
      </c>
      <c r="D81" s="92">
        <v>136</v>
      </c>
      <c r="E81" s="130">
        <v>9396</v>
      </c>
      <c r="F81" s="130">
        <v>18133</v>
      </c>
      <c r="G81" s="92">
        <v>2003</v>
      </c>
    </row>
    <row r="82" spans="1:7" ht="12.75">
      <c r="A82" s="87" t="s">
        <v>152</v>
      </c>
      <c r="B82" s="130">
        <v>204</v>
      </c>
      <c r="C82" s="130">
        <v>101</v>
      </c>
      <c r="D82" s="92">
        <v>305</v>
      </c>
      <c r="E82" s="130">
        <v>3500</v>
      </c>
      <c r="F82" s="130">
        <v>20000</v>
      </c>
      <c r="G82" s="130">
        <v>2734</v>
      </c>
    </row>
    <row r="83" spans="1:7" ht="12.75">
      <c r="A83" s="98" t="s">
        <v>153</v>
      </c>
      <c r="B83" s="94">
        <v>257</v>
      </c>
      <c r="C83" s="94">
        <v>184</v>
      </c>
      <c r="D83" s="94">
        <v>441</v>
      </c>
      <c r="E83" s="131">
        <v>4716</v>
      </c>
      <c r="F83" s="131">
        <v>19158</v>
      </c>
      <c r="G83" s="94">
        <v>4737</v>
      </c>
    </row>
    <row r="84" spans="1:7" ht="12.75">
      <c r="A84" s="98"/>
      <c r="B84" s="94"/>
      <c r="C84" s="94"/>
      <c r="D84" s="94"/>
      <c r="E84" s="131"/>
      <c r="F84" s="131"/>
      <c r="G84" s="94"/>
    </row>
    <row r="85" spans="1:7" ht="13.5" thickBot="1">
      <c r="A85" s="99" t="s">
        <v>154</v>
      </c>
      <c r="B85" s="100">
        <f>SUM(B12:B16,B21:B25,B30,B36:B38,B49:B51,B58,B63:B65,B69,B79,B83)</f>
        <v>63083</v>
      </c>
      <c r="C85" s="100">
        <f>SUM(C12:C16,C21:C25,C30,C36:C38,C49:C51,C58,C63:C65,C69,C79,C83)</f>
        <v>21337</v>
      </c>
      <c r="D85" s="100">
        <f>SUM(D12:D16,D21:D25,D30,D36:D38,D49:D51,D58,D63:D65,D69,D79,D83)</f>
        <v>84420</v>
      </c>
      <c r="E85" s="134">
        <f>((E12*B12)+(E14*B14)+(E16*B16)+(E21*B21)+(E23*B23)+(E30*B30)+(E36*B36)+(E49*B49)+(E58*B58)+(E63*B63)+(E79*B79)+(E83*B83))/B85</f>
        <v>42341.33137295309</v>
      </c>
      <c r="F85" s="134">
        <f>((F12*C12)+(F16*C16)+(F21*C21)+(F23*C23)+(F25*C25)+(F30*C30)+(F36*C36)+(F38*C38)+(F49*C49)+(F51*C51)+(F58*C58)+(F63*C63)+(F65*C65)+(F69*C69)+(F79*C79)+(F83*C83))/C85</f>
        <v>59129.74794957117</v>
      </c>
      <c r="G85" s="100">
        <f>SUM(G12:G16,G21:G25,G30,G36:G38,G49:G51,G58,G63:G65,G69,G79,G83)</f>
        <v>3932670</v>
      </c>
    </row>
  </sheetData>
  <mergeCells count="4">
    <mergeCell ref="A1:G1"/>
    <mergeCell ref="A3:G3"/>
    <mergeCell ref="E5:F5"/>
    <mergeCell ref="E6:F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82">
    <pageSetUpPr fitToPage="1"/>
  </sheetPr>
  <dimension ref="A1:G47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84" customWidth="1"/>
    <col min="2" max="7" width="14.7109375" style="84" customWidth="1"/>
    <col min="8" max="16384" width="11.421875" style="84" customWidth="1"/>
  </cols>
  <sheetData>
    <row r="1" spans="1:7" s="81" customFormat="1" ht="18">
      <c r="A1" s="204" t="s">
        <v>0</v>
      </c>
      <c r="B1" s="204"/>
      <c r="C1" s="204"/>
      <c r="D1" s="204"/>
      <c r="E1" s="204"/>
      <c r="F1" s="204"/>
      <c r="G1" s="204"/>
    </row>
    <row r="3" spans="1:7" s="82" customFormat="1" ht="15">
      <c r="A3" s="206" t="s">
        <v>173</v>
      </c>
      <c r="B3" s="206"/>
      <c r="C3" s="206"/>
      <c r="D3" s="206"/>
      <c r="E3" s="206"/>
      <c r="F3" s="206"/>
      <c r="G3" s="206"/>
    </row>
    <row r="4" spans="1:7" s="82" customFormat="1" ht="15">
      <c r="A4" s="126"/>
      <c r="B4" s="127"/>
      <c r="C4" s="127"/>
      <c r="D4" s="127"/>
      <c r="E4" s="127"/>
      <c r="F4" s="127"/>
      <c r="G4" s="127"/>
    </row>
    <row r="5" spans="1:7" ht="12.75">
      <c r="A5" s="142" t="s">
        <v>88</v>
      </c>
      <c r="B5" s="195"/>
      <c r="C5" s="142" t="s">
        <v>6</v>
      </c>
      <c r="D5" s="196"/>
      <c r="E5" s="200" t="s">
        <v>15</v>
      </c>
      <c r="F5" s="201"/>
      <c r="G5" s="89" t="s">
        <v>7</v>
      </c>
    </row>
    <row r="6" spans="1:7" ht="12.75">
      <c r="A6" s="85" t="s">
        <v>90</v>
      </c>
      <c r="B6" s="135"/>
      <c r="C6" s="136" t="s">
        <v>160</v>
      </c>
      <c r="D6" s="137" t="s">
        <v>161</v>
      </c>
      <c r="E6" s="202" t="s">
        <v>70</v>
      </c>
      <c r="F6" s="203"/>
      <c r="G6" s="88" t="s">
        <v>16</v>
      </c>
    </row>
    <row r="7" spans="1:7" ht="13.5" thickBot="1">
      <c r="A7" s="118"/>
      <c r="B7" s="119" t="s">
        <v>41</v>
      </c>
      <c r="C7" s="119" t="s">
        <v>42</v>
      </c>
      <c r="D7" s="138" t="s">
        <v>43</v>
      </c>
      <c r="E7" s="119" t="s">
        <v>41</v>
      </c>
      <c r="F7" s="119" t="s">
        <v>42</v>
      </c>
      <c r="G7" s="119" t="s">
        <v>84</v>
      </c>
    </row>
    <row r="8" spans="1:7" ht="12.75">
      <c r="A8" s="87" t="s">
        <v>105</v>
      </c>
      <c r="B8" s="130">
        <v>1</v>
      </c>
      <c r="C8" s="92" t="s">
        <v>45</v>
      </c>
      <c r="D8" s="92">
        <v>1</v>
      </c>
      <c r="E8" s="130">
        <v>20000</v>
      </c>
      <c r="F8" s="92" t="s">
        <v>45</v>
      </c>
      <c r="G8" s="130">
        <v>20</v>
      </c>
    </row>
    <row r="9" spans="1:7" ht="12.75">
      <c r="A9" s="87" t="s">
        <v>106</v>
      </c>
      <c r="B9" s="130">
        <v>3</v>
      </c>
      <c r="C9" s="92" t="s">
        <v>45</v>
      </c>
      <c r="D9" s="92">
        <v>3</v>
      </c>
      <c r="E9" s="130">
        <v>20000</v>
      </c>
      <c r="F9" s="92" t="s">
        <v>45</v>
      </c>
      <c r="G9" s="130">
        <v>60</v>
      </c>
    </row>
    <row r="10" spans="1:7" ht="12.75">
      <c r="A10" s="98" t="s">
        <v>191</v>
      </c>
      <c r="B10" s="94">
        <v>4</v>
      </c>
      <c r="C10" s="94" t="s">
        <v>45</v>
      </c>
      <c r="D10" s="94">
        <v>4</v>
      </c>
      <c r="E10" s="131">
        <v>20000</v>
      </c>
      <c r="F10" s="131" t="s">
        <v>45</v>
      </c>
      <c r="G10" s="94">
        <v>80</v>
      </c>
    </row>
    <row r="11" spans="1:7" ht="12.75">
      <c r="A11" s="98"/>
      <c r="B11" s="94"/>
      <c r="C11" s="94"/>
      <c r="D11" s="94"/>
      <c r="E11" s="131"/>
      <c r="F11" s="131"/>
      <c r="G11" s="94"/>
    </row>
    <row r="12" spans="1:7" ht="12.75">
      <c r="A12" s="98" t="s">
        <v>107</v>
      </c>
      <c r="B12" s="131">
        <v>3</v>
      </c>
      <c r="C12" s="131" t="s">
        <v>45</v>
      </c>
      <c r="D12" s="94">
        <v>3</v>
      </c>
      <c r="E12" s="131">
        <v>22750</v>
      </c>
      <c r="F12" s="131" t="s">
        <v>45</v>
      </c>
      <c r="G12" s="131">
        <v>68</v>
      </c>
    </row>
    <row r="13" spans="1:7" ht="12.75">
      <c r="A13" s="98"/>
      <c r="B13" s="94"/>
      <c r="C13" s="94"/>
      <c r="D13" s="94"/>
      <c r="E13" s="131"/>
      <c r="F13" s="131"/>
      <c r="G13" s="94"/>
    </row>
    <row r="14" spans="1:7" ht="12.75">
      <c r="A14" s="87" t="s">
        <v>113</v>
      </c>
      <c r="B14" s="132">
        <v>2534</v>
      </c>
      <c r="C14" s="132">
        <v>137</v>
      </c>
      <c r="D14" s="92">
        <v>2671</v>
      </c>
      <c r="E14" s="132">
        <v>23650</v>
      </c>
      <c r="F14" s="132">
        <v>48600</v>
      </c>
      <c r="G14" s="132">
        <v>66587</v>
      </c>
    </row>
    <row r="15" spans="1:7" ht="12.75">
      <c r="A15" s="87" t="s">
        <v>114</v>
      </c>
      <c r="B15" s="132">
        <v>1296</v>
      </c>
      <c r="C15" s="132">
        <v>333</v>
      </c>
      <c r="D15" s="92">
        <v>1629</v>
      </c>
      <c r="E15" s="132">
        <v>17000</v>
      </c>
      <c r="F15" s="132">
        <v>62000</v>
      </c>
      <c r="G15" s="130">
        <v>42678</v>
      </c>
    </row>
    <row r="16" spans="1:7" ht="12.75">
      <c r="A16" s="98" t="s">
        <v>117</v>
      </c>
      <c r="B16" s="94">
        <v>3830</v>
      </c>
      <c r="C16" s="94">
        <v>470</v>
      </c>
      <c r="D16" s="94">
        <v>4300</v>
      </c>
      <c r="E16" s="131">
        <v>21400</v>
      </c>
      <c r="F16" s="131">
        <v>58094</v>
      </c>
      <c r="G16" s="94">
        <v>109265</v>
      </c>
    </row>
    <row r="17" spans="1:7" ht="12.75">
      <c r="A17" s="98"/>
      <c r="B17" s="94"/>
      <c r="C17" s="94"/>
      <c r="D17" s="94"/>
      <c r="E17" s="131"/>
      <c r="F17" s="131"/>
      <c r="G17" s="94"/>
    </row>
    <row r="18" spans="1:7" ht="12.75">
      <c r="A18" s="98" t="s">
        <v>118</v>
      </c>
      <c r="B18" s="94" t="s">
        <v>45</v>
      </c>
      <c r="C18" s="131">
        <v>78</v>
      </c>
      <c r="D18" s="94">
        <v>78</v>
      </c>
      <c r="E18" s="131" t="s">
        <v>45</v>
      </c>
      <c r="F18" s="131">
        <v>45000</v>
      </c>
      <c r="G18" s="131">
        <v>3510</v>
      </c>
    </row>
    <row r="19" spans="1:7" ht="12.75">
      <c r="A19" s="87"/>
      <c r="B19" s="92"/>
      <c r="C19" s="92"/>
      <c r="D19" s="92"/>
      <c r="E19" s="130"/>
      <c r="F19" s="130"/>
      <c r="G19" s="92"/>
    </row>
    <row r="20" spans="1:7" ht="12.75">
      <c r="A20" s="87" t="s">
        <v>119</v>
      </c>
      <c r="B20" s="130">
        <v>1</v>
      </c>
      <c r="C20" s="130">
        <v>11</v>
      </c>
      <c r="D20" s="92">
        <v>12</v>
      </c>
      <c r="E20" s="130">
        <v>23000</v>
      </c>
      <c r="F20" s="130">
        <v>45000</v>
      </c>
      <c r="G20" s="130">
        <v>518</v>
      </c>
    </row>
    <row r="21" spans="1:7" ht="12.75">
      <c r="A21" s="87" t="s">
        <v>121</v>
      </c>
      <c r="B21" s="130" t="s">
        <v>45</v>
      </c>
      <c r="C21" s="130">
        <v>3</v>
      </c>
      <c r="D21" s="92">
        <v>3</v>
      </c>
      <c r="E21" s="130" t="s">
        <v>45</v>
      </c>
      <c r="F21" s="130">
        <v>45000</v>
      </c>
      <c r="G21" s="130">
        <v>135</v>
      </c>
    </row>
    <row r="22" spans="1:7" ht="12.75">
      <c r="A22" s="98" t="s">
        <v>192</v>
      </c>
      <c r="B22" s="94">
        <v>1</v>
      </c>
      <c r="C22" s="94">
        <v>14</v>
      </c>
      <c r="D22" s="94">
        <v>15</v>
      </c>
      <c r="E22" s="131">
        <v>23000</v>
      </c>
      <c r="F22" s="131">
        <v>45000</v>
      </c>
      <c r="G22" s="94">
        <v>653</v>
      </c>
    </row>
    <row r="23" spans="1:7" ht="12.75">
      <c r="A23" s="98"/>
      <c r="B23" s="94"/>
      <c r="C23" s="94"/>
      <c r="D23" s="94"/>
      <c r="E23" s="131"/>
      <c r="F23" s="131"/>
      <c r="G23" s="94"/>
    </row>
    <row r="24" spans="1:7" ht="12.75">
      <c r="A24" s="87" t="s">
        <v>130</v>
      </c>
      <c r="B24" s="92" t="s">
        <v>45</v>
      </c>
      <c r="C24" s="92">
        <v>4</v>
      </c>
      <c r="D24" s="92">
        <v>4</v>
      </c>
      <c r="E24" s="92" t="s">
        <v>45</v>
      </c>
      <c r="F24" s="130">
        <v>37000</v>
      </c>
      <c r="G24" s="92">
        <v>148</v>
      </c>
    </row>
    <row r="25" spans="1:7" ht="12.75">
      <c r="A25" s="87" t="s">
        <v>133</v>
      </c>
      <c r="B25" s="92" t="s">
        <v>45</v>
      </c>
      <c r="C25" s="92">
        <v>67</v>
      </c>
      <c r="D25" s="92">
        <v>67</v>
      </c>
      <c r="E25" s="130" t="s">
        <v>45</v>
      </c>
      <c r="F25" s="130">
        <v>38000</v>
      </c>
      <c r="G25" s="92">
        <v>2546</v>
      </c>
    </row>
    <row r="26" spans="1:7" ht="12.75">
      <c r="A26" s="98" t="s">
        <v>134</v>
      </c>
      <c r="B26" s="94" t="s">
        <v>45</v>
      </c>
      <c r="C26" s="94">
        <v>71</v>
      </c>
      <c r="D26" s="94">
        <v>71</v>
      </c>
      <c r="E26" s="131" t="s">
        <v>45</v>
      </c>
      <c r="F26" s="131">
        <v>37944</v>
      </c>
      <c r="G26" s="94">
        <v>2694</v>
      </c>
    </row>
    <row r="27" spans="1:7" ht="12.75">
      <c r="A27" s="87"/>
      <c r="B27" s="92"/>
      <c r="C27" s="92"/>
      <c r="D27" s="92"/>
      <c r="E27" s="130"/>
      <c r="F27" s="130"/>
      <c r="G27" s="92"/>
    </row>
    <row r="28" spans="1:7" ht="12.75">
      <c r="A28" s="87" t="s">
        <v>135</v>
      </c>
      <c r="B28" s="132" t="s">
        <v>45</v>
      </c>
      <c r="C28" s="132">
        <v>1</v>
      </c>
      <c r="D28" s="92">
        <v>1</v>
      </c>
      <c r="E28" s="132" t="s">
        <v>45</v>
      </c>
      <c r="F28" s="132">
        <v>22000</v>
      </c>
      <c r="G28" s="130">
        <v>22</v>
      </c>
    </row>
    <row r="29" spans="1:7" ht="12.75">
      <c r="A29" s="87" t="s">
        <v>136</v>
      </c>
      <c r="B29" s="132">
        <v>1</v>
      </c>
      <c r="C29" s="132">
        <v>16</v>
      </c>
      <c r="D29" s="92">
        <v>17</v>
      </c>
      <c r="E29" s="132" t="s">
        <v>45</v>
      </c>
      <c r="F29" s="132">
        <v>27000</v>
      </c>
      <c r="G29" s="130">
        <v>432</v>
      </c>
    </row>
    <row r="30" spans="1:7" ht="12.75">
      <c r="A30" s="98" t="s">
        <v>138</v>
      </c>
      <c r="B30" s="94">
        <v>1</v>
      </c>
      <c r="C30" s="94">
        <v>17</v>
      </c>
      <c r="D30" s="94">
        <v>18</v>
      </c>
      <c r="E30" s="131" t="s">
        <v>45</v>
      </c>
      <c r="F30" s="131">
        <v>26706</v>
      </c>
      <c r="G30" s="94">
        <v>454</v>
      </c>
    </row>
    <row r="31" spans="1:7" ht="12.75">
      <c r="A31" s="98"/>
      <c r="B31" s="94"/>
      <c r="C31" s="94"/>
      <c r="D31" s="94"/>
      <c r="E31" s="131"/>
      <c r="F31" s="131"/>
      <c r="G31" s="94"/>
    </row>
    <row r="32" spans="1:7" ht="12.75">
      <c r="A32" s="98" t="s">
        <v>139</v>
      </c>
      <c r="B32" s="94" t="s">
        <v>45</v>
      </c>
      <c r="C32" s="131">
        <v>55</v>
      </c>
      <c r="D32" s="94">
        <v>55</v>
      </c>
      <c r="E32" s="94" t="s">
        <v>45</v>
      </c>
      <c r="F32" s="131">
        <v>22100</v>
      </c>
      <c r="G32" s="131">
        <v>1215</v>
      </c>
    </row>
    <row r="33" spans="1:7" ht="12.75">
      <c r="A33" s="87"/>
      <c r="B33" s="92"/>
      <c r="C33" s="92"/>
      <c r="D33" s="92"/>
      <c r="E33" s="130"/>
      <c r="F33" s="130"/>
      <c r="G33" s="92"/>
    </row>
    <row r="34" spans="1:7" ht="12.75">
      <c r="A34" s="87" t="s">
        <v>140</v>
      </c>
      <c r="B34" s="92" t="s">
        <v>45</v>
      </c>
      <c r="C34" s="130">
        <v>50</v>
      </c>
      <c r="D34" s="92">
        <v>50</v>
      </c>
      <c r="E34" s="92" t="s">
        <v>45</v>
      </c>
      <c r="F34" s="130">
        <v>60000</v>
      </c>
      <c r="G34" s="130">
        <v>3000</v>
      </c>
    </row>
    <row r="35" spans="1:7" ht="12.75">
      <c r="A35" s="87" t="s">
        <v>141</v>
      </c>
      <c r="B35" s="92" t="s">
        <v>45</v>
      </c>
      <c r="C35" s="130">
        <v>60</v>
      </c>
      <c r="D35" s="92">
        <v>60</v>
      </c>
      <c r="E35" s="92" t="s">
        <v>45</v>
      </c>
      <c r="F35" s="130">
        <v>50000</v>
      </c>
      <c r="G35" s="130">
        <v>3000</v>
      </c>
    </row>
    <row r="36" spans="1:7" ht="12.75">
      <c r="A36" s="98" t="s">
        <v>142</v>
      </c>
      <c r="B36" s="94" t="s">
        <v>45</v>
      </c>
      <c r="C36" s="94">
        <v>110</v>
      </c>
      <c r="D36" s="94">
        <v>110</v>
      </c>
      <c r="E36" s="94" t="s">
        <v>45</v>
      </c>
      <c r="F36" s="131">
        <v>54545</v>
      </c>
      <c r="G36" s="94">
        <v>6000</v>
      </c>
    </row>
    <row r="37" spans="1:7" ht="12.75">
      <c r="A37" s="87"/>
      <c r="B37" s="92"/>
      <c r="C37" s="92"/>
      <c r="D37" s="92"/>
      <c r="E37" s="130"/>
      <c r="F37" s="130"/>
      <c r="G37" s="92"/>
    </row>
    <row r="38" spans="1:7" ht="12.75">
      <c r="A38" s="87" t="s">
        <v>144</v>
      </c>
      <c r="B38" s="96">
        <v>39</v>
      </c>
      <c r="C38" s="92">
        <v>162</v>
      </c>
      <c r="D38" s="92">
        <v>201</v>
      </c>
      <c r="E38" s="96">
        <v>25000</v>
      </c>
      <c r="F38" s="130">
        <v>43000</v>
      </c>
      <c r="G38" s="92">
        <v>7941</v>
      </c>
    </row>
    <row r="39" spans="1:7" ht="12.75">
      <c r="A39" s="87" t="s">
        <v>145</v>
      </c>
      <c r="B39" s="130">
        <v>71</v>
      </c>
      <c r="C39" s="130">
        <v>219</v>
      </c>
      <c r="D39" s="92">
        <v>290</v>
      </c>
      <c r="E39" s="130">
        <v>15000</v>
      </c>
      <c r="F39" s="130">
        <v>45000</v>
      </c>
      <c r="G39" s="130">
        <v>10920</v>
      </c>
    </row>
    <row r="40" spans="1:7" ht="12.75">
      <c r="A40" s="87" t="s">
        <v>149</v>
      </c>
      <c r="B40" s="96">
        <v>31</v>
      </c>
      <c r="C40" s="92">
        <v>174</v>
      </c>
      <c r="D40" s="92">
        <v>205</v>
      </c>
      <c r="E40" s="96">
        <v>8000</v>
      </c>
      <c r="F40" s="130">
        <v>45000</v>
      </c>
      <c r="G40" s="92">
        <v>8078</v>
      </c>
    </row>
    <row r="41" spans="1:7" ht="12.75">
      <c r="A41" s="87" t="s">
        <v>150</v>
      </c>
      <c r="B41" s="92" t="s">
        <v>45</v>
      </c>
      <c r="C41" s="130">
        <v>53</v>
      </c>
      <c r="D41" s="92">
        <v>53</v>
      </c>
      <c r="E41" s="92" t="s">
        <v>45</v>
      </c>
      <c r="F41" s="130">
        <v>42500</v>
      </c>
      <c r="G41" s="130">
        <v>2253</v>
      </c>
    </row>
    <row r="42" spans="1:7" ht="12.75">
      <c r="A42" s="98" t="s">
        <v>193</v>
      </c>
      <c r="B42" s="94">
        <v>141</v>
      </c>
      <c r="C42" s="94">
        <v>608</v>
      </c>
      <c r="D42" s="94">
        <v>749</v>
      </c>
      <c r="E42" s="131">
        <v>16227</v>
      </c>
      <c r="F42" s="131">
        <v>44249</v>
      </c>
      <c r="G42" s="94">
        <v>29192</v>
      </c>
    </row>
    <row r="43" spans="1:7" ht="12.75">
      <c r="A43" s="87"/>
      <c r="B43" s="92"/>
      <c r="C43" s="92"/>
      <c r="D43" s="92"/>
      <c r="E43" s="130"/>
      <c r="F43" s="130"/>
      <c r="G43" s="92"/>
    </row>
    <row r="44" spans="1:7" ht="12.75">
      <c r="A44" s="87" t="s">
        <v>152</v>
      </c>
      <c r="B44" s="130">
        <v>6</v>
      </c>
      <c r="C44" s="130">
        <v>2</v>
      </c>
      <c r="D44" s="92">
        <v>8</v>
      </c>
      <c r="E44" s="130" t="s">
        <v>45</v>
      </c>
      <c r="F44" s="130">
        <v>20000</v>
      </c>
      <c r="G44" s="130">
        <v>40</v>
      </c>
    </row>
    <row r="45" spans="1:7" ht="12.75">
      <c r="A45" s="98" t="s">
        <v>153</v>
      </c>
      <c r="B45" s="94">
        <v>6</v>
      </c>
      <c r="C45" s="94">
        <v>2</v>
      </c>
      <c r="D45" s="94">
        <v>8</v>
      </c>
      <c r="E45" s="131" t="s">
        <v>45</v>
      </c>
      <c r="F45" s="131">
        <v>20000</v>
      </c>
      <c r="G45" s="94">
        <v>40</v>
      </c>
    </row>
    <row r="46" spans="1:7" ht="12.75">
      <c r="A46" s="98"/>
      <c r="B46" s="94"/>
      <c r="C46" s="94"/>
      <c r="D46" s="94"/>
      <c r="E46" s="131"/>
      <c r="F46" s="131"/>
      <c r="G46" s="94"/>
    </row>
    <row r="47" spans="1:7" ht="13.5" thickBot="1">
      <c r="A47" s="99" t="s">
        <v>154</v>
      </c>
      <c r="B47" s="100">
        <v>3986</v>
      </c>
      <c r="C47" s="100">
        <v>1425</v>
      </c>
      <c r="D47" s="100">
        <v>5411</v>
      </c>
      <c r="E47" s="134">
        <v>21179</v>
      </c>
      <c r="F47" s="134">
        <v>48246</v>
      </c>
      <c r="G47" s="100">
        <v>153171</v>
      </c>
    </row>
  </sheetData>
  <mergeCells count="4">
    <mergeCell ref="E6:F6"/>
    <mergeCell ref="A1:G1"/>
    <mergeCell ref="A3:G3"/>
    <mergeCell ref="E5:F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72">
    <pageSetUpPr fitToPage="1"/>
  </sheetPr>
  <dimension ref="A1:J50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28.7109375" style="84" customWidth="1"/>
    <col min="2" max="9" width="12.7109375" style="84" customWidth="1"/>
    <col min="10" max="16384" width="11.421875" style="84" customWidth="1"/>
  </cols>
  <sheetData>
    <row r="1" spans="1:9" s="81" customFormat="1" ht="18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3" spans="1:9" s="82" customFormat="1" ht="15">
      <c r="A3" s="206" t="s">
        <v>174</v>
      </c>
      <c r="B3" s="206"/>
      <c r="C3" s="206"/>
      <c r="D3" s="206"/>
      <c r="E3" s="206"/>
      <c r="F3" s="206"/>
      <c r="G3" s="206"/>
      <c r="H3" s="206"/>
      <c r="I3" s="206"/>
    </row>
    <row r="4" spans="1:9" s="82" customFormat="1" ht="15">
      <c r="A4" s="126"/>
      <c r="B4" s="127"/>
      <c r="C4" s="127"/>
      <c r="D4" s="127"/>
      <c r="E4" s="127"/>
      <c r="F4" s="127"/>
      <c r="G4" s="127"/>
      <c r="H4" s="128"/>
      <c r="I4" s="128"/>
    </row>
    <row r="5" spans="1:9" ht="12.75">
      <c r="A5" s="142" t="s">
        <v>88</v>
      </c>
      <c r="B5" s="197" t="s">
        <v>155</v>
      </c>
      <c r="C5" s="198"/>
      <c r="D5" s="198"/>
      <c r="E5" s="198"/>
      <c r="F5" s="199"/>
      <c r="G5" s="197" t="s">
        <v>156</v>
      </c>
      <c r="H5" s="198"/>
      <c r="I5" s="198"/>
    </row>
    <row r="6" spans="1:9" ht="12.75">
      <c r="A6" s="85" t="s">
        <v>90</v>
      </c>
      <c r="B6" s="202" t="s">
        <v>39</v>
      </c>
      <c r="C6" s="203"/>
      <c r="D6" s="202" t="s">
        <v>40</v>
      </c>
      <c r="E6" s="218"/>
      <c r="F6" s="216" t="s">
        <v>43</v>
      </c>
      <c r="G6" s="197" t="s">
        <v>157</v>
      </c>
      <c r="H6" s="199"/>
      <c r="I6" s="89" t="s">
        <v>158</v>
      </c>
    </row>
    <row r="7" spans="1:9" ht="13.5" thickBot="1">
      <c r="A7" s="118"/>
      <c r="B7" s="119" t="s">
        <v>41</v>
      </c>
      <c r="C7" s="119" t="s">
        <v>42</v>
      </c>
      <c r="D7" s="119" t="s">
        <v>41</v>
      </c>
      <c r="E7" s="119" t="s">
        <v>42</v>
      </c>
      <c r="F7" s="217"/>
      <c r="G7" s="119" t="s">
        <v>41</v>
      </c>
      <c r="H7" s="129" t="s">
        <v>42</v>
      </c>
      <c r="I7" s="119" t="s">
        <v>159</v>
      </c>
    </row>
    <row r="8" spans="1:9" ht="12.75">
      <c r="A8" s="173" t="s">
        <v>194</v>
      </c>
      <c r="B8" s="174">
        <v>295</v>
      </c>
      <c r="C8" s="92" t="s">
        <v>45</v>
      </c>
      <c r="D8" s="92" t="s">
        <v>45</v>
      </c>
      <c r="E8" s="92" t="s">
        <v>45</v>
      </c>
      <c r="F8" s="174">
        <v>295</v>
      </c>
      <c r="G8" s="174">
        <v>25000</v>
      </c>
      <c r="H8" s="92" t="s">
        <v>45</v>
      </c>
      <c r="I8" s="174">
        <v>7375</v>
      </c>
    </row>
    <row r="9" spans="1:9" ht="12.75">
      <c r="A9" s="173" t="s">
        <v>100</v>
      </c>
      <c r="B9" s="174">
        <v>7009</v>
      </c>
      <c r="C9" s="174">
        <v>4006</v>
      </c>
      <c r="D9" s="92" t="s">
        <v>45</v>
      </c>
      <c r="E9" s="92" t="s">
        <v>45</v>
      </c>
      <c r="F9" s="174">
        <v>11015</v>
      </c>
      <c r="G9" s="174">
        <v>27000</v>
      </c>
      <c r="H9" s="174">
        <v>31000</v>
      </c>
      <c r="I9" s="174">
        <v>313429</v>
      </c>
    </row>
    <row r="10" spans="1:9" s="95" customFormat="1" ht="12.75">
      <c r="A10" s="175" t="s">
        <v>101</v>
      </c>
      <c r="B10" s="176">
        <f>SUM(B8:B9)</f>
        <v>7304</v>
      </c>
      <c r="C10" s="176">
        <f>SUM(C8:C9)</f>
        <v>4006</v>
      </c>
      <c r="D10" s="94" t="s">
        <v>45</v>
      </c>
      <c r="E10" s="94" t="s">
        <v>45</v>
      </c>
      <c r="F10" s="176">
        <f>SUM(F8:F9)</f>
        <v>11310</v>
      </c>
      <c r="G10" s="176">
        <f>((G8*B8)+(G9*B9))/B10</f>
        <v>26919.222343921138</v>
      </c>
      <c r="H10" s="176">
        <v>31000</v>
      </c>
      <c r="I10" s="176">
        <f>SUM(I8:I9)</f>
        <v>320804</v>
      </c>
    </row>
    <row r="11" spans="1:9" s="180" customFormat="1" ht="12.75">
      <c r="A11" s="173"/>
      <c r="B11" s="177"/>
      <c r="C11" s="177"/>
      <c r="D11" s="177"/>
      <c r="E11" s="177"/>
      <c r="F11" s="178"/>
      <c r="G11" s="177"/>
      <c r="H11" s="179"/>
      <c r="I11" s="177"/>
    </row>
    <row r="12" spans="1:10" s="95" customFormat="1" ht="12.75">
      <c r="A12" s="98" t="s">
        <v>102</v>
      </c>
      <c r="B12" s="131">
        <v>9653</v>
      </c>
      <c r="C12" s="94" t="s">
        <v>45</v>
      </c>
      <c r="D12" s="94" t="s">
        <v>45</v>
      </c>
      <c r="E12" s="94" t="s">
        <v>45</v>
      </c>
      <c r="F12" s="94">
        <v>9653</v>
      </c>
      <c r="G12" s="131">
        <v>35000</v>
      </c>
      <c r="H12" s="94" t="s">
        <v>45</v>
      </c>
      <c r="I12" s="131">
        <v>337855</v>
      </c>
      <c r="J12" s="180"/>
    </row>
    <row r="13" spans="1:10" ht="12.75">
      <c r="A13" s="98"/>
      <c r="B13" s="94"/>
      <c r="C13" s="94"/>
      <c r="D13" s="94"/>
      <c r="E13" s="94"/>
      <c r="F13" s="94"/>
      <c r="G13" s="131"/>
      <c r="H13" s="131"/>
      <c r="I13" s="94"/>
      <c r="J13" s="180"/>
    </row>
    <row r="14" spans="1:9" s="95" customFormat="1" ht="12.75">
      <c r="A14" s="98" t="s">
        <v>103</v>
      </c>
      <c r="B14" s="94">
        <v>2073</v>
      </c>
      <c r="C14" s="94" t="s">
        <v>45</v>
      </c>
      <c r="D14" s="94" t="s">
        <v>45</v>
      </c>
      <c r="E14" s="94" t="s">
        <v>45</v>
      </c>
      <c r="F14" s="94">
        <v>2073</v>
      </c>
      <c r="G14" s="131">
        <v>30000</v>
      </c>
      <c r="H14" s="131" t="s">
        <v>45</v>
      </c>
      <c r="I14" s="94">
        <v>62190</v>
      </c>
    </row>
    <row r="15" spans="1:9" ht="12.75">
      <c r="A15" s="87"/>
      <c r="B15" s="92"/>
      <c r="C15" s="92"/>
      <c r="D15" s="92"/>
      <c r="E15" s="92"/>
      <c r="F15" s="92"/>
      <c r="G15" s="130"/>
      <c r="H15" s="130"/>
      <c r="I15" s="92"/>
    </row>
    <row r="16" spans="1:9" ht="12.75">
      <c r="A16" s="87" t="s">
        <v>104</v>
      </c>
      <c r="B16" s="130">
        <v>35</v>
      </c>
      <c r="C16" s="130" t="s">
        <v>45</v>
      </c>
      <c r="D16" s="92" t="s">
        <v>45</v>
      </c>
      <c r="E16" s="92" t="s">
        <v>45</v>
      </c>
      <c r="F16" s="92">
        <v>35</v>
      </c>
      <c r="G16" s="130">
        <v>28000</v>
      </c>
      <c r="H16" s="130" t="s">
        <v>45</v>
      </c>
      <c r="I16" s="130">
        <v>980</v>
      </c>
    </row>
    <row r="17" spans="1:9" ht="12.75">
      <c r="A17" s="87" t="s">
        <v>105</v>
      </c>
      <c r="B17" s="130">
        <v>30</v>
      </c>
      <c r="C17" s="92" t="s">
        <v>45</v>
      </c>
      <c r="D17" s="92" t="s">
        <v>45</v>
      </c>
      <c r="E17" s="92" t="s">
        <v>45</v>
      </c>
      <c r="F17" s="92">
        <v>30</v>
      </c>
      <c r="G17" s="130">
        <v>28000</v>
      </c>
      <c r="H17" s="92" t="s">
        <v>45</v>
      </c>
      <c r="I17" s="130">
        <v>840</v>
      </c>
    </row>
    <row r="18" spans="1:9" ht="12.75">
      <c r="A18" s="87" t="s">
        <v>106</v>
      </c>
      <c r="B18" s="130">
        <v>75</v>
      </c>
      <c r="C18" s="92" t="s">
        <v>45</v>
      </c>
      <c r="D18" s="92" t="s">
        <v>45</v>
      </c>
      <c r="E18" s="92" t="s">
        <v>45</v>
      </c>
      <c r="F18" s="92">
        <v>75</v>
      </c>
      <c r="G18" s="130">
        <v>29000</v>
      </c>
      <c r="H18" s="92" t="s">
        <v>45</v>
      </c>
      <c r="I18" s="130">
        <v>2175</v>
      </c>
    </row>
    <row r="19" spans="1:9" ht="12.75">
      <c r="A19" s="98" t="s">
        <v>191</v>
      </c>
      <c r="B19" s="94">
        <v>140</v>
      </c>
      <c r="C19" s="94" t="s">
        <v>45</v>
      </c>
      <c r="D19" s="94" t="s">
        <v>45</v>
      </c>
      <c r="E19" s="94" t="s">
        <v>45</v>
      </c>
      <c r="F19" s="94">
        <v>140</v>
      </c>
      <c r="G19" s="131">
        <v>28536</v>
      </c>
      <c r="H19" s="131" t="s">
        <v>45</v>
      </c>
      <c r="I19" s="94">
        <v>3995</v>
      </c>
    </row>
    <row r="20" spans="1:9" ht="12.75">
      <c r="A20" s="98"/>
      <c r="B20" s="94"/>
      <c r="C20" s="94"/>
      <c r="D20" s="94"/>
      <c r="E20" s="94"/>
      <c r="F20" s="94"/>
      <c r="G20" s="131"/>
      <c r="H20" s="131"/>
      <c r="I20" s="94"/>
    </row>
    <row r="21" spans="1:9" s="95" customFormat="1" ht="12.75">
      <c r="A21" s="98" t="s">
        <v>108</v>
      </c>
      <c r="B21" s="131">
        <v>5</v>
      </c>
      <c r="C21" s="131">
        <v>39</v>
      </c>
      <c r="D21" s="131" t="s">
        <v>45</v>
      </c>
      <c r="E21" s="94" t="s">
        <v>45</v>
      </c>
      <c r="F21" s="94">
        <v>44</v>
      </c>
      <c r="G21" s="131">
        <v>30000</v>
      </c>
      <c r="H21" s="131">
        <v>65122</v>
      </c>
      <c r="I21" s="131">
        <v>2690</v>
      </c>
    </row>
    <row r="22" spans="1:9" ht="12.75">
      <c r="A22" s="87"/>
      <c r="B22" s="92"/>
      <c r="C22" s="92"/>
      <c r="D22" s="92"/>
      <c r="E22" s="92"/>
      <c r="F22" s="92"/>
      <c r="G22" s="130"/>
      <c r="H22" s="130"/>
      <c r="I22" s="92"/>
    </row>
    <row r="23" spans="1:9" ht="12.75">
      <c r="A23" s="87" t="s">
        <v>109</v>
      </c>
      <c r="B23" s="92" t="s">
        <v>45</v>
      </c>
      <c r="C23" s="92" t="s">
        <v>45</v>
      </c>
      <c r="D23" s="92" t="s">
        <v>45</v>
      </c>
      <c r="E23" s="92">
        <v>1139</v>
      </c>
      <c r="F23" s="92">
        <v>1139</v>
      </c>
      <c r="G23" s="130" t="s">
        <v>45</v>
      </c>
      <c r="H23" s="130" t="s">
        <v>45</v>
      </c>
      <c r="I23" s="92" t="s">
        <v>45</v>
      </c>
    </row>
    <row r="24" spans="1:9" ht="12.75">
      <c r="A24" s="98" t="s">
        <v>112</v>
      </c>
      <c r="B24" s="94" t="s">
        <v>45</v>
      </c>
      <c r="C24" s="94" t="s">
        <v>45</v>
      </c>
      <c r="D24" s="94" t="s">
        <v>45</v>
      </c>
      <c r="E24" s="94">
        <v>1139</v>
      </c>
      <c r="F24" s="94">
        <v>1139</v>
      </c>
      <c r="G24" s="131" t="s">
        <v>45</v>
      </c>
      <c r="H24" s="131" t="s">
        <v>45</v>
      </c>
      <c r="I24" s="94" t="s">
        <v>45</v>
      </c>
    </row>
    <row r="25" spans="1:9" ht="12.75">
      <c r="A25" s="87"/>
      <c r="B25" s="92"/>
      <c r="C25" s="92"/>
      <c r="D25" s="92"/>
      <c r="E25" s="92"/>
      <c r="F25" s="92"/>
      <c r="G25" s="130"/>
      <c r="H25" s="130"/>
      <c r="I25" s="92"/>
    </row>
    <row r="26" spans="1:9" ht="12.75">
      <c r="A26" s="87" t="s">
        <v>113</v>
      </c>
      <c r="B26" s="132">
        <v>2234</v>
      </c>
      <c r="C26" s="132">
        <v>30</v>
      </c>
      <c r="D26" s="132">
        <v>140</v>
      </c>
      <c r="E26" s="92" t="s">
        <v>45</v>
      </c>
      <c r="F26" s="92">
        <v>2404</v>
      </c>
      <c r="G26" s="132">
        <v>19800</v>
      </c>
      <c r="H26" s="132">
        <v>45800</v>
      </c>
      <c r="I26" s="132">
        <v>45607</v>
      </c>
    </row>
    <row r="27" spans="1:9" ht="12.75">
      <c r="A27" s="87" t="s">
        <v>114</v>
      </c>
      <c r="B27" s="132">
        <v>5446</v>
      </c>
      <c r="C27" s="132">
        <v>769</v>
      </c>
      <c r="D27" s="92" t="s">
        <v>45</v>
      </c>
      <c r="E27" s="92" t="s">
        <v>45</v>
      </c>
      <c r="F27" s="92">
        <v>6215</v>
      </c>
      <c r="G27" s="132">
        <v>21000</v>
      </c>
      <c r="H27" s="132">
        <v>70000</v>
      </c>
      <c r="I27" s="130">
        <v>168196</v>
      </c>
    </row>
    <row r="28" spans="1:9" ht="12.75">
      <c r="A28" s="87" t="s">
        <v>115</v>
      </c>
      <c r="B28" s="132" t="s">
        <v>45</v>
      </c>
      <c r="C28" s="132">
        <v>1863</v>
      </c>
      <c r="D28" s="92" t="s">
        <v>45</v>
      </c>
      <c r="E28" s="92" t="s">
        <v>45</v>
      </c>
      <c r="F28" s="92">
        <v>1863</v>
      </c>
      <c r="G28" s="132" t="s">
        <v>45</v>
      </c>
      <c r="H28" s="132">
        <v>22000</v>
      </c>
      <c r="I28" s="130">
        <v>40986</v>
      </c>
    </row>
    <row r="29" spans="1:9" ht="12.75">
      <c r="A29" s="98" t="s">
        <v>117</v>
      </c>
      <c r="B29" s="94">
        <v>7680</v>
      </c>
      <c r="C29" s="94">
        <v>2662</v>
      </c>
      <c r="D29" s="94">
        <v>140</v>
      </c>
      <c r="E29" s="94" t="s">
        <v>45</v>
      </c>
      <c r="F29" s="94">
        <v>10482</v>
      </c>
      <c r="G29" s="131">
        <v>20651</v>
      </c>
      <c r="H29" s="131">
        <v>36134</v>
      </c>
      <c r="I29" s="94">
        <v>254789</v>
      </c>
    </row>
    <row r="30" spans="1:9" ht="12.75">
      <c r="A30" s="98"/>
      <c r="B30" s="94"/>
      <c r="C30" s="94"/>
      <c r="D30" s="94"/>
      <c r="E30" s="94"/>
      <c r="F30" s="94"/>
      <c r="G30" s="131"/>
      <c r="H30" s="131"/>
      <c r="I30" s="94"/>
    </row>
    <row r="31" spans="1:9" s="95" customFormat="1" ht="12.75">
      <c r="A31" s="98" t="s">
        <v>118</v>
      </c>
      <c r="B31" s="131">
        <v>3000</v>
      </c>
      <c r="C31" s="131" t="s">
        <v>45</v>
      </c>
      <c r="D31" s="94" t="s">
        <v>45</v>
      </c>
      <c r="E31" s="94" t="s">
        <v>45</v>
      </c>
      <c r="F31" s="94">
        <v>3000</v>
      </c>
      <c r="G31" s="131">
        <v>35000</v>
      </c>
      <c r="H31" s="94" t="s">
        <v>45</v>
      </c>
      <c r="I31" s="131">
        <v>105000</v>
      </c>
    </row>
    <row r="32" spans="1:9" ht="12.75">
      <c r="A32" s="87"/>
      <c r="B32" s="92"/>
      <c r="C32" s="92"/>
      <c r="D32" s="92"/>
      <c r="E32" s="92"/>
      <c r="F32" s="92"/>
      <c r="G32" s="130"/>
      <c r="H32" s="130"/>
      <c r="I32" s="92"/>
    </row>
    <row r="33" spans="1:9" ht="12.75" customHeight="1">
      <c r="A33" s="87" t="s">
        <v>133</v>
      </c>
      <c r="B33" s="92" t="s">
        <v>45</v>
      </c>
      <c r="C33" s="92">
        <v>1</v>
      </c>
      <c r="D33" s="92" t="s">
        <v>45</v>
      </c>
      <c r="E33" s="92" t="s">
        <v>45</v>
      </c>
      <c r="F33" s="92">
        <v>1</v>
      </c>
      <c r="G33" s="130" t="s">
        <v>45</v>
      </c>
      <c r="H33" s="130">
        <v>42000</v>
      </c>
      <c r="I33" s="92">
        <v>42</v>
      </c>
    </row>
    <row r="34" spans="1:9" ht="12.75">
      <c r="A34" s="98" t="s">
        <v>134</v>
      </c>
      <c r="B34" s="94" t="s">
        <v>45</v>
      </c>
      <c r="C34" s="94">
        <v>1</v>
      </c>
      <c r="D34" s="94" t="s">
        <v>45</v>
      </c>
      <c r="E34" s="94" t="s">
        <v>45</v>
      </c>
      <c r="F34" s="94">
        <v>1</v>
      </c>
      <c r="G34" s="131" t="s">
        <v>45</v>
      </c>
      <c r="H34" s="131">
        <v>42000</v>
      </c>
      <c r="I34" s="94">
        <v>42</v>
      </c>
    </row>
    <row r="35" spans="1:9" ht="12.75">
      <c r="A35" s="87"/>
      <c r="B35" s="92"/>
      <c r="C35" s="92"/>
      <c r="D35" s="92"/>
      <c r="E35" s="92"/>
      <c r="F35" s="92"/>
      <c r="G35" s="130"/>
      <c r="H35" s="130"/>
      <c r="I35" s="92"/>
    </row>
    <row r="36" spans="1:9" ht="12.75">
      <c r="A36" s="87" t="s">
        <v>136</v>
      </c>
      <c r="B36" s="132">
        <v>9</v>
      </c>
      <c r="C36" s="132">
        <v>28</v>
      </c>
      <c r="D36" s="92" t="s">
        <v>45</v>
      </c>
      <c r="E36" s="92" t="s">
        <v>45</v>
      </c>
      <c r="F36" s="92">
        <v>37</v>
      </c>
      <c r="G36" s="132">
        <v>6000</v>
      </c>
      <c r="H36" s="132">
        <v>27000</v>
      </c>
      <c r="I36" s="130">
        <v>810</v>
      </c>
    </row>
    <row r="37" spans="1:9" ht="12.75">
      <c r="A37" s="98" t="s">
        <v>138</v>
      </c>
      <c r="B37" s="94">
        <v>9</v>
      </c>
      <c r="C37" s="94">
        <v>28</v>
      </c>
      <c r="D37" s="94" t="s">
        <v>45</v>
      </c>
      <c r="E37" s="94" t="s">
        <v>45</v>
      </c>
      <c r="F37" s="94">
        <v>37</v>
      </c>
      <c r="G37" s="131">
        <v>6000</v>
      </c>
      <c r="H37" s="131">
        <v>27000</v>
      </c>
      <c r="I37" s="94">
        <v>810</v>
      </c>
    </row>
    <row r="38" spans="1:9" ht="12.75">
      <c r="A38" s="98"/>
      <c r="B38" s="94"/>
      <c r="C38" s="94"/>
      <c r="D38" s="94"/>
      <c r="E38" s="94"/>
      <c r="F38" s="94"/>
      <c r="G38" s="131"/>
      <c r="H38" s="131"/>
      <c r="I38" s="94"/>
    </row>
    <row r="39" spans="1:9" s="95" customFormat="1" ht="12.75">
      <c r="A39" s="98" t="s">
        <v>139</v>
      </c>
      <c r="B39" s="94" t="s">
        <v>45</v>
      </c>
      <c r="C39" s="131">
        <v>15</v>
      </c>
      <c r="D39" s="94" t="s">
        <v>45</v>
      </c>
      <c r="E39" s="94" t="s">
        <v>45</v>
      </c>
      <c r="F39" s="94">
        <v>15</v>
      </c>
      <c r="G39" s="94" t="s">
        <v>45</v>
      </c>
      <c r="H39" s="131" t="s">
        <v>45</v>
      </c>
      <c r="I39" s="131" t="s">
        <v>45</v>
      </c>
    </row>
    <row r="40" spans="1:9" ht="12.75">
      <c r="A40" s="87"/>
      <c r="B40" s="92"/>
      <c r="C40" s="92"/>
      <c r="D40" s="92"/>
      <c r="E40" s="92"/>
      <c r="F40" s="92"/>
      <c r="G40" s="130"/>
      <c r="H40" s="130"/>
      <c r="I40" s="92"/>
    </row>
    <row r="41" spans="1:9" ht="12.75">
      <c r="A41" s="87" t="s">
        <v>140</v>
      </c>
      <c r="B41" s="92" t="s">
        <v>45</v>
      </c>
      <c r="C41" s="130">
        <v>340</v>
      </c>
      <c r="D41" s="92" t="s">
        <v>45</v>
      </c>
      <c r="E41" s="92" t="s">
        <v>45</v>
      </c>
      <c r="F41" s="92">
        <v>340</v>
      </c>
      <c r="G41" s="92" t="s">
        <v>45</v>
      </c>
      <c r="H41" s="130">
        <v>55000</v>
      </c>
      <c r="I41" s="130">
        <v>18700</v>
      </c>
    </row>
    <row r="42" spans="1:9" ht="12.75">
      <c r="A42" s="87" t="s">
        <v>141</v>
      </c>
      <c r="B42" s="92" t="s">
        <v>45</v>
      </c>
      <c r="C42" s="130">
        <v>45</v>
      </c>
      <c r="D42" s="92" t="s">
        <v>45</v>
      </c>
      <c r="E42" s="92" t="s">
        <v>45</v>
      </c>
      <c r="F42" s="92">
        <v>45</v>
      </c>
      <c r="G42" s="92" t="s">
        <v>45</v>
      </c>
      <c r="H42" s="130">
        <v>45000</v>
      </c>
      <c r="I42" s="130">
        <v>2025</v>
      </c>
    </row>
    <row r="43" spans="1:9" ht="12.75">
      <c r="A43" s="98" t="s">
        <v>142</v>
      </c>
      <c r="B43" s="94" t="s">
        <v>45</v>
      </c>
      <c r="C43" s="94">
        <v>385</v>
      </c>
      <c r="D43" s="94" t="s">
        <v>45</v>
      </c>
      <c r="E43" s="94" t="s">
        <v>45</v>
      </c>
      <c r="F43" s="94">
        <v>385</v>
      </c>
      <c r="G43" s="94" t="s">
        <v>45</v>
      </c>
      <c r="H43" s="131">
        <v>53831</v>
      </c>
      <c r="I43" s="94">
        <v>20725</v>
      </c>
    </row>
    <row r="44" spans="1:9" ht="12.75">
      <c r="A44" s="133"/>
      <c r="B44" s="92"/>
      <c r="C44" s="92"/>
      <c r="D44" s="92"/>
      <c r="E44" s="92"/>
      <c r="F44" s="92"/>
      <c r="G44" s="130"/>
      <c r="H44" s="130"/>
      <c r="I44" s="92"/>
    </row>
    <row r="45" spans="1:9" ht="12.75">
      <c r="A45" s="87" t="s">
        <v>145</v>
      </c>
      <c r="B45" s="130">
        <v>6</v>
      </c>
      <c r="C45" s="130">
        <v>11</v>
      </c>
      <c r="D45" s="92" t="s">
        <v>45</v>
      </c>
      <c r="E45" s="92" t="s">
        <v>45</v>
      </c>
      <c r="F45" s="92">
        <v>17</v>
      </c>
      <c r="G45" s="130">
        <v>10000</v>
      </c>
      <c r="H45" s="130">
        <v>45000</v>
      </c>
      <c r="I45" s="130">
        <v>555</v>
      </c>
    </row>
    <row r="46" spans="1:9" ht="12.75">
      <c r="A46" s="87" t="s">
        <v>146</v>
      </c>
      <c r="B46" s="92" t="s">
        <v>45</v>
      </c>
      <c r="C46" s="92">
        <v>15</v>
      </c>
      <c r="D46" s="92" t="s">
        <v>45</v>
      </c>
      <c r="E46" s="92" t="s">
        <v>45</v>
      </c>
      <c r="F46" s="92">
        <v>15</v>
      </c>
      <c r="G46" s="92" t="s">
        <v>45</v>
      </c>
      <c r="H46" s="130">
        <v>57500</v>
      </c>
      <c r="I46" s="92">
        <v>863</v>
      </c>
    </row>
    <row r="47" spans="1:9" ht="12.75">
      <c r="A47" s="87" t="s">
        <v>150</v>
      </c>
      <c r="B47" s="130">
        <v>51</v>
      </c>
      <c r="C47" s="130" t="s">
        <v>45</v>
      </c>
      <c r="D47" s="92" t="s">
        <v>45</v>
      </c>
      <c r="E47" s="92" t="s">
        <v>45</v>
      </c>
      <c r="F47" s="92">
        <v>51</v>
      </c>
      <c r="G47" s="130">
        <v>12863</v>
      </c>
      <c r="H47" s="130" t="s">
        <v>45</v>
      </c>
      <c r="I47" s="130">
        <v>656</v>
      </c>
    </row>
    <row r="48" spans="1:9" ht="12.75">
      <c r="A48" s="98" t="s">
        <v>193</v>
      </c>
      <c r="B48" s="94">
        <v>57</v>
      </c>
      <c r="C48" s="94">
        <v>26</v>
      </c>
      <c r="D48" s="94" t="s">
        <v>45</v>
      </c>
      <c r="E48" s="94" t="s">
        <v>45</v>
      </c>
      <c r="F48" s="94">
        <v>83</v>
      </c>
      <c r="G48" s="131">
        <v>12562</v>
      </c>
      <c r="H48" s="131">
        <v>52212</v>
      </c>
      <c r="I48" s="94">
        <v>2074</v>
      </c>
    </row>
    <row r="49" spans="1:9" ht="12.75">
      <c r="A49" s="87"/>
      <c r="B49" s="92"/>
      <c r="C49" s="92"/>
      <c r="D49" s="92"/>
      <c r="E49" s="92"/>
      <c r="F49" s="92"/>
      <c r="G49" s="130"/>
      <c r="H49" s="130"/>
      <c r="I49" s="92"/>
    </row>
    <row r="50" spans="1:10" s="95" customFormat="1" ht="13.5" thickBot="1">
      <c r="A50" s="99" t="s">
        <v>154</v>
      </c>
      <c r="B50" s="100">
        <f>SUM(B10:B14,B19:B21,B24,B29:B31,B34,B37:B39,B43,B48)</f>
        <v>29921</v>
      </c>
      <c r="C50" s="100">
        <f>SUM(C10:C14,C19:C21,C24,C29:C31,C34,C37:C39,C43,C48)</f>
        <v>7162</v>
      </c>
      <c r="D50" s="100">
        <f>SUM(D10:D14,D19:D21,D24,D29:D31,D34,D37:D39,D43,D48)</f>
        <v>140</v>
      </c>
      <c r="E50" s="100">
        <f>SUM(E10:E14,E19:E21,E24,E29:E31,E34,E37:E39,E43,E48)</f>
        <v>1139</v>
      </c>
      <c r="F50" s="100">
        <f>SUM(F10:F14,F19:F21,F24,F29:F31,F34,F37:F39,F43,F48)</f>
        <v>38362</v>
      </c>
      <c r="G50" s="134">
        <f>((G10*B10)+(G12*B12)+(G14*B14)+(G19*B19)+(G21*B21)+(G29*B29)+(G31*B31)+(G37*B37)+(G48*B48))/B50</f>
        <v>28915.402359546806</v>
      </c>
      <c r="H50" s="134">
        <f>((H10*C10)+(H21*C21)+(H29*C29)+(H34*C34)+(H37*C37)+(H43*C43)+(H48*C48))/C50</f>
        <v>34319.312063669364</v>
      </c>
      <c r="I50" s="100">
        <f>SUM(I10:I14,I19:I21,I24,I29:I31,I34,I37:I39,I43,I48)</f>
        <v>1110974</v>
      </c>
      <c r="J50" s="98"/>
    </row>
  </sheetData>
  <mergeCells count="8">
    <mergeCell ref="B6:C6"/>
    <mergeCell ref="D6:E6"/>
    <mergeCell ref="F6:F7"/>
    <mergeCell ref="G6:H6"/>
    <mergeCell ref="A1:I1"/>
    <mergeCell ref="A3:I3"/>
    <mergeCell ref="B5:F5"/>
    <mergeCell ref="G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73">
    <pageSetUpPr fitToPage="1"/>
  </sheetPr>
  <dimension ref="A1:J53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28.7109375" style="84" customWidth="1"/>
    <col min="2" max="9" width="12.7109375" style="84" customWidth="1"/>
    <col min="10" max="16384" width="11.421875" style="84" customWidth="1"/>
  </cols>
  <sheetData>
    <row r="1" spans="1:9" s="81" customFormat="1" ht="18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3" spans="1:9" s="82" customFormat="1" ht="15">
      <c r="A3" s="206" t="s">
        <v>175</v>
      </c>
      <c r="B3" s="206"/>
      <c r="C3" s="206"/>
      <c r="D3" s="206"/>
      <c r="E3" s="206"/>
      <c r="F3" s="206"/>
      <c r="G3" s="206"/>
      <c r="H3" s="206"/>
      <c r="I3" s="206"/>
    </row>
    <row r="4" spans="1:9" s="82" customFormat="1" ht="15">
      <c r="A4" s="126"/>
      <c r="B4" s="127"/>
      <c r="C4" s="127"/>
      <c r="D4" s="127"/>
      <c r="E4" s="127"/>
      <c r="F4" s="127"/>
      <c r="G4" s="127"/>
      <c r="H4" s="128"/>
      <c r="I4" s="128"/>
    </row>
    <row r="5" spans="1:9" ht="12.75">
      <c r="A5" s="142" t="s">
        <v>88</v>
      </c>
      <c r="B5" s="197" t="s">
        <v>155</v>
      </c>
      <c r="C5" s="198"/>
      <c r="D5" s="198"/>
      <c r="E5" s="198"/>
      <c r="F5" s="199"/>
      <c r="G5" s="197" t="s">
        <v>156</v>
      </c>
      <c r="H5" s="198"/>
      <c r="I5" s="198"/>
    </row>
    <row r="6" spans="1:9" ht="12.75">
      <c r="A6" s="85" t="s">
        <v>90</v>
      </c>
      <c r="B6" s="202" t="s">
        <v>39</v>
      </c>
      <c r="C6" s="203"/>
      <c r="D6" s="202" t="s">
        <v>40</v>
      </c>
      <c r="E6" s="218"/>
      <c r="F6" s="216" t="s">
        <v>43</v>
      </c>
      <c r="G6" s="197" t="s">
        <v>157</v>
      </c>
      <c r="H6" s="199"/>
      <c r="I6" s="89" t="s">
        <v>158</v>
      </c>
    </row>
    <row r="7" spans="1:9" ht="13.5" thickBot="1">
      <c r="A7" s="118"/>
      <c r="B7" s="119" t="s">
        <v>41</v>
      </c>
      <c r="C7" s="119" t="s">
        <v>42</v>
      </c>
      <c r="D7" s="119" t="s">
        <v>41</v>
      </c>
      <c r="E7" s="119" t="s">
        <v>42</v>
      </c>
      <c r="F7" s="217"/>
      <c r="G7" s="119" t="s">
        <v>41</v>
      </c>
      <c r="H7" s="129" t="s">
        <v>42</v>
      </c>
      <c r="I7" s="119" t="s">
        <v>159</v>
      </c>
    </row>
    <row r="8" spans="1:9" s="95" customFormat="1" ht="12.75">
      <c r="A8" s="98" t="s">
        <v>107</v>
      </c>
      <c r="B8" s="131">
        <v>983</v>
      </c>
      <c r="C8" s="131">
        <v>97</v>
      </c>
      <c r="D8" s="94" t="s">
        <v>45</v>
      </c>
      <c r="E8" s="94" t="s">
        <v>45</v>
      </c>
      <c r="F8" s="94">
        <v>1080</v>
      </c>
      <c r="G8" s="131">
        <v>40875</v>
      </c>
      <c r="H8" s="131">
        <v>46920</v>
      </c>
      <c r="I8" s="131">
        <v>44731</v>
      </c>
    </row>
    <row r="9" spans="1:9" ht="12.75">
      <c r="A9" s="98"/>
      <c r="B9" s="94"/>
      <c r="C9" s="94"/>
      <c r="D9" s="94"/>
      <c r="E9" s="94"/>
      <c r="F9" s="94"/>
      <c r="G9" s="131"/>
      <c r="H9" s="131"/>
      <c r="I9" s="94"/>
    </row>
    <row r="10" spans="1:9" s="95" customFormat="1" ht="12.75">
      <c r="A10" s="98" t="s">
        <v>108</v>
      </c>
      <c r="B10" s="131">
        <v>5</v>
      </c>
      <c r="C10" s="131">
        <v>5</v>
      </c>
      <c r="D10" s="131" t="s">
        <v>45</v>
      </c>
      <c r="E10" s="94" t="s">
        <v>45</v>
      </c>
      <c r="F10" s="94">
        <v>10</v>
      </c>
      <c r="G10" s="131" t="s">
        <v>45</v>
      </c>
      <c r="H10" s="131" t="s">
        <v>45</v>
      </c>
      <c r="I10" s="131" t="s">
        <v>45</v>
      </c>
    </row>
    <row r="11" spans="1:9" ht="12.75">
      <c r="A11" s="87"/>
      <c r="B11" s="92"/>
      <c r="C11" s="92"/>
      <c r="D11" s="92"/>
      <c r="E11" s="92"/>
      <c r="F11" s="92"/>
      <c r="G11" s="130"/>
      <c r="H11" s="130"/>
      <c r="I11" s="92"/>
    </row>
    <row r="12" spans="1:9" ht="12.75">
      <c r="A12" s="87" t="s">
        <v>109</v>
      </c>
      <c r="B12" s="92" t="s">
        <v>45</v>
      </c>
      <c r="C12" s="92" t="s">
        <v>45</v>
      </c>
      <c r="D12" s="92" t="s">
        <v>45</v>
      </c>
      <c r="E12" s="92">
        <v>324</v>
      </c>
      <c r="F12" s="92">
        <v>324</v>
      </c>
      <c r="G12" s="130" t="s">
        <v>45</v>
      </c>
      <c r="H12" s="130" t="s">
        <v>45</v>
      </c>
      <c r="I12" s="92" t="s">
        <v>45</v>
      </c>
    </row>
    <row r="13" spans="1:9" ht="12.75">
      <c r="A13" s="98" t="s">
        <v>112</v>
      </c>
      <c r="B13" s="94" t="s">
        <v>45</v>
      </c>
      <c r="C13" s="94" t="s">
        <v>45</v>
      </c>
      <c r="D13" s="94" t="s">
        <v>45</v>
      </c>
      <c r="E13" s="94">
        <v>324</v>
      </c>
      <c r="F13" s="94">
        <v>324</v>
      </c>
      <c r="G13" s="131" t="s">
        <v>45</v>
      </c>
      <c r="H13" s="131" t="s">
        <v>45</v>
      </c>
      <c r="I13" s="94" t="s">
        <v>45</v>
      </c>
    </row>
    <row r="14" spans="1:9" ht="12.75">
      <c r="A14" s="87"/>
      <c r="B14" s="92"/>
      <c r="C14" s="92"/>
      <c r="D14" s="92"/>
      <c r="E14" s="92"/>
      <c r="F14" s="92"/>
      <c r="G14" s="130"/>
      <c r="H14" s="130"/>
      <c r="I14" s="92"/>
    </row>
    <row r="15" spans="1:9" ht="12.75">
      <c r="A15" s="87" t="s">
        <v>113</v>
      </c>
      <c r="B15" s="132">
        <v>239</v>
      </c>
      <c r="C15" s="132">
        <v>37</v>
      </c>
      <c r="D15" s="132">
        <v>101</v>
      </c>
      <c r="E15" s="92" t="s">
        <v>45</v>
      </c>
      <c r="F15" s="92">
        <v>377</v>
      </c>
      <c r="G15" s="132">
        <v>22300</v>
      </c>
      <c r="H15" s="132">
        <v>43600</v>
      </c>
      <c r="I15" s="132">
        <v>6943</v>
      </c>
    </row>
    <row r="16" spans="1:9" ht="12.75">
      <c r="A16" s="87" t="s">
        <v>114</v>
      </c>
      <c r="B16" s="132">
        <v>780</v>
      </c>
      <c r="C16" s="132">
        <v>128</v>
      </c>
      <c r="D16" s="92" t="s">
        <v>45</v>
      </c>
      <c r="E16" s="92" t="s">
        <v>45</v>
      </c>
      <c r="F16" s="92">
        <v>908</v>
      </c>
      <c r="G16" s="132">
        <v>20000</v>
      </c>
      <c r="H16" s="132">
        <v>50000</v>
      </c>
      <c r="I16" s="130">
        <v>22000</v>
      </c>
    </row>
    <row r="17" spans="1:9" ht="12.75">
      <c r="A17" s="87" t="s">
        <v>115</v>
      </c>
      <c r="B17" s="132">
        <v>45</v>
      </c>
      <c r="C17" s="132">
        <v>839</v>
      </c>
      <c r="D17" s="96">
        <v>519</v>
      </c>
      <c r="E17" s="92" t="s">
        <v>45</v>
      </c>
      <c r="F17" s="92">
        <v>1403</v>
      </c>
      <c r="G17" s="132">
        <v>18000</v>
      </c>
      <c r="H17" s="132">
        <v>25977</v>
      </c>
      <c r="I17" s="130">
        <v>22605</v>
      </c>
    </row>
    <row r="18" spans="1:9" ht="12.75">
      <c r="A18" s="98" t="s">
        <v>117</v>
      </c>
      <c r="B18" s="94">
        <v>1064</v>
      </c>
      <c r="C18" s="94">
        <v>1004</v>
      </c>
      <c r="D18" s="94">
        <v>620</v>
      </c>
      <c r="E18" s="94" t="s">
        <v>45</v>
      </c>
      <c r="F18" s="94">
        <v>2688</v>
      </c>
      <c r="G18" s="131">
        <v>20432</v>
      </c>
      <c r="H18" s="131">
        <v>29689</v>
      </c>
      <c r="I18" s="94">
        <v>51548</v>
      </c>
    </row>
    <row r="19" spans="1:9" ht="12.75">
      <c r="A19" s="98"/>
      <c r="B19" s="94"/>
      <c r="C19" s="94"/>
      <c r="D19" s="94"/>
      <c r="E19" s="94"/>
      <c r="F19" s="94"/>
      <c r="G19" s="131"/>
      <c r="H19" s="131"/>
      <c r="I19" s="94"/>
    </row>
    <row r="20" spans="1:9" s="95" customFormat="1" ht="12.75">
      <c r="A20" s="98" t="s">
        <v>118</v>
      </c>
      <c r="B20" s="131">
        <v>806</v>
      </c>
      <c r="C20" s="131" t="s">
        <v>45</v>
      </c>
      <c r="D20" s="94" t="s">
        <v>45</v>
      </c>
      <c r="E20" s="94" t="s">
        <v>45</v>
      </c>
      <c r="F20" s="94">
        <v>806</v>
      </c>
      <c r="G20" s="131" t="s">
        <v>45</v>
      </c>
      <c r="H20" s="131" t="s">
        <v>45</v>
      </c>
      <c r="I20" s="131" t="s">
        <v>45</v>
      </c>
    </row>
    <row r="21" spans="1:9" ht="12.75">
      <c r="A21" s="87"/>
      <c r="B21" s="92"/>
      <c r="C21" s="92"/>
      <c r="D21" s="92"/>
      <c r="E21" s="92"/>
      <c r="F21" s="92"/>
      <c r="G21" s="130"/>
      <c r="H21" s="130"/>
      <c r="I21" s="92"/>
    </row>
    <row r="22" spans="1:9" ht="12.75">
      <c r="A22" s="87" t="s">
        <v>119</v>
      </c>
      <c r="B22" s="96">
        <v>7</v>
      </c>
      <c r="C22" s="130">
        <v>2</v>
      </c>
      <c r="D22" s="92" t="s">
        <v>45</v>
      </c>
      <c r="E22" s="92" t="s">
        <v>45</v>
      </c>
      <c r="F22" s="92">
        <v>9</v>
      </c>
      <c r="G22" s="96">
        <v>10000</v>
      </c>
      <c r="H22" s="130">
        <v>18000</v>
      </c>
      <c r="I22" s="130">
        <v>106</v>
      </c>
    </row>
    <row r="23" spans="1:9" ht="12.75">
      <c r="A23" s="87" t="s">
        <v>120</v>
      </c>
      <c r="B23" s="92">
        <v>105</v>
      </c>
      <c r="C23" s="92" t="s">
        <v>45</v>
      </c>
      <c r="D23" s="92" t="s">
        <v>45</v>
      </c>
      <c r="E23" s="92" t="s">
        <v>45</v>
      </c>
      <c r="F23" s="92">
        <v>105</v>
      </c>
      <c r="G23" s="130">
        <v>15000</v>
      </c>
      <c r="H23" s="130" t="s">
        <v>45</v>
      </c>
      <c r="I23" s="92">
        <v>1575</v>
      </c>
    </row>
    <row r="24" spans="1:9" ht="12.75">
      <c r="A24" s="87" t="s">
        <v>121</v>
      </c>
      <c r="B24" s="130">
        <v>24</v>
      </c>
      <c r="C24" s="130">
        <v>87</v>
      </c>
      <c r="D24" s="92" t="s">
        <v>45</v>
      </c>
      <c r="E24" s="92" t="s">
        <v>45</v>
      </c>
      <c r="F24" s="92">
        <v>111</v>
      </c>
      <c r="G24" s="130">
        <v>9000</v>
      </c>
      <c r="H24" s="130">
        <v>20000</v>
      </c>
      <c r="I24" s="130">
        <v>1956</v>
      </c>
    </row>
    <row r="25" spans="1:9" ht="12.75">
      <c r="A25" s="87" t="s">
        <v>122</v>
      </c>
      <c r="B25" s="130">
        <v>14</v>
      </c>
      <c r="C25" s="130">
        <v>2</v>
      </c>
      <c r="D25" s="92" t="s">
        <v>45</v>
      </c>
      <c r="E25" s="92" t="s">
        <v>45</v>
      </c>
      <c r="F25" s="92">
        <v>16</v>
      </c>
      <c r="G25" s="130">
        <v>8000</v>
      </c>
      <c r="H25" s="130">
        <v>10000</v>
      </c>
      <c r="I25" s="130">
        <v>132</v>
      </c>
    </row>
    <row r="26" spans="1:9" ht="12.75">
      <c r="A26" s="87" t="s">
        <v>123</v>
      </c>
      <c r="B26" s="130">
        <v>55</v>
      </c>
      <c r="C26" s="130">
        <v>4</v>
      </c>
      <c r="D26" s="130" t="s">
        <v>45</v>
      </c>
      <c r="E26" s="92" t="s">
        <v>45</v>
      </c>
      <c r="F26" s="92">
        <v>59</v>
      </c>
      <c r="G26" s="130">
        <v>16000</v>
      </c>
      <c r="H26" s="130">
        <v>25000</v>
      </c>
      <c r="I26" s="130">
        <v>980</v>
      </c>
    </row>
    <row r="27" spans="1:9" ht="12.75">
      <c r="A27" s="87" t="s">
        <v>124</v>
      </c>
      <c r="B27" s="130">
        <v>154</v>
      </c>
      <c r="C27" s="130">
        <v>13</v>
      </c>
      <c r="D27" s="92" t="s">
        <v>45</v>
      </c>
      <c r="E27" s="92" t="s">
        <v>45</v>
      </c>
      <c r="F27" s="92">
        <v>167</v>
      </c>
      <c r="G27" s="130">
        <v>12000</v>
      </c>
      <c r="H27" s="130">
        <v>24000</v>
      </c>
      <c r="I27" s="130">
        <v>2160</v>
      </c>
    </row>
    <row r="28" spans="1:9" ht="12.75">
      <c r="A28" s="87" t="s">
        <v>125</v>
      </c>
      <c r="B28" s="130" t="s">
        <v>45</v>
      </c>
      <c r="C28" s="130" t="s">
        <v>45</v>
      </c>
      <c r="D28" s="96">
        <v>1</v>
      </c>
      <c r="E28" s="96">
        <v>1</v>
      </c>
      <c r="F28" s="92">
        <v>2</v>
      </c>
      <c r="G28" s="130" t="s">
        <v>45</v>
      </c>
      <c r="H28" s="130" t="s">
        <v>45</v>
      </c>
      <c r="I28" s="130" t="s">
        <v>45</v>
      </c>
    </row>
    <row r="29" spans="1:9" ht="12.75">
      <c r="A29" s="87" t="s">
        <v>126</v>
      </c>
      <c r="B29" s="130">
        <v>3</v>
      </c>
      <c r="C29" s="130" t="s">
        <v>45</v>
      </c>
      <c r="D29" s="130" t="s">
        <v>45</v>
      </c>
      <c r="E29" s="92" t="s">
        <v>45</v>
      </c>
      <c r="F29" s="92">
        <v>3</v>
      </c>
      <c r="G29" s="130">
        <v>12000</v>
      </c>
      <c r="H29" s="130" t="s">
        <v>45</v>
      </c>
      <c r="I29" s="130">
        <v>36</v>
      </c>
    </row>
    <row r="30" spans="1:9" ht="12.75">
      <c r="A30" s="87" t="s">
        <v>127</v>
      </c>
      <c r="B30" s="130" t="s">
        <v>45</v>
      </c>
      <c r="C30" s="130">
        <v>55</v>
      </c>
      <c r="D30" s="130">
        <v>90</v>
      </c>
      <c r="E30" s="92" t="s">
        <v>45</v>
      </c>
      <c r="F30" s="92">
        <v>145</v>
      </c>
      <c r="G30" s="130" t="s">
        <v>45</v>
      </c>
      <c r="H30" s="130">
        <v>20000</v>
      </c>
      <c r="I30" s="130">
        <v>1100</v>
      </c>
    </row>
    <row r="31" spans="1:9" ht="12.75">
      <c r="A31" s="98" t="s">
        <v>192</v>
      </c>
      <c r="B31" s="94">
        <v>362</v>
      </c>
      <c r="C31" s="94">
        <v>163</v>
      </c>
      <c r="D31" s="94">
        <v>91</v>
      </c>
      <c r="E31" s="97">
        <v>1</v>
      </c>
      <c r="F31" s="94">
        <v>617</v>
      </c>
      <c r="G31" s="131">
        <v>13086</v>
      </c>
      <c r="H31" s="131">
        <v>20294</v>
      </c>
      <c r="I31" s="94">
        <v>8045</v>
      </c>
    </row>
    <row r="32" spans="1:9" ht="12.75">
      <c r="A32" s="98"/>
      <c r="B32" s="94"/>
      <c r="C32" s="94"/>
      <c r="D32" s="94"/>
      <c r="E32" s="94"/>
      <c r="F32" s="94"/>
      <c r="G32" s="131"/>
      <c r="H32" s="131"/>
      <c r="I32" s="94"/>
    </row>
    <row r="33" spans="1:9" ht="12.75">
      <c r="A33" s="87" t="s">
        <v>129</v>
      </c>
      <c r="B33" s="92" t="s">
        <v>45</v>
      </c>
      <c r="C33" s="92">
        <v>539</v>
      </c>
      <c r="D33" s="92" t="s">
        <v>45</v>
      </c>
      <c r="E33" s="92" t="s">
        <v>45</v>
      </c>
      <c r="F33" s="92">
        <v>539</v>
      </c>
      <c r="G33" s="92" t="s">
        <v>45</v>
      </c>
      <c r="H33" s="130">
        <v>16550</v>
      </c>
      <c r="I33" s="92">
        <v>8920</v>
      </c>
    </row>
    <row r="34" spans="1:9" ht="12.75" customHeight="1">
      <c r="A34" s="87" t="s">
        <v>133</v>
      </c>
      <c r="B34" s="92">
        <v>2</v>
      </c>
      <c r="C34" s="92" t="s">
        <v>45</v>
      </c>
      <c r="D34" s="92" t="s">
        <v>45</v>
      </c>
      <c r="E34" s="92" t="s">
        <v>45</v>
      </c>
      <c r="F34" s="92">
        <v>2</v>
      </c>
      <c r="G34" s="130">
        <v>4000</v>
      </c>
      <c r="H34" s="130" t="s">
        <v>45</v>
      </c>
      <c r="I34" s="92">
        <v>8</v>
      </c>
    </row>
    <row r="35" spans="1:9" ht="12.75">
      <c r="A35" s="98" t="s">
        <v>134</v>
      </c>
      <c r="B35" s="94">
        <v>2</v>
      </c>
      <c r="C35" s="94">
        <v>539</v>
      </c>
      <c r="D35" s="94" t="s">
        <v>45</v>
      </c>
      <c r="E35" s="94" t="s">
        <v>45</v>
      </c>
      <c r="F35" s="94">
        <v>541</v>
      </c>
      <c r="G35" s="131">
        <v>4000</v>
      </c>
      <c r="H35" s="131">
        <v>16550</v>
      </c>
      <c r="I35" s="94">
        <v>8928</v>
      </c>
    </row>
    <row r="36" spans="1:9" ht="12.75">
      <c r="A36" s="87"/>
      <c r="B36" s="92"/>
      <c r="C36" s="92"/>
      <c r="D36" s="92"/>
      <c r="E36" s="92"/>
      <c r="F36" s="92"/>
      <c r="G36" s="130"/>
      <c r="H36" s="130"/>
      <c r="I36" s="92"/>
    </row>
    <row r="37" spans="1:9" ht="12.75">
      <c r="A37" s="87" t="s">
        <v>135</v>
      </c>
      <c r="B37" s="96">
        <v>1</v>
      </c>
      <c r="C37" s="132">
        <v>10</v>
      </c>
      <c r="D37" s="92" t="s">
        <v>45</v>
      </c>
      <c r="E37" s="92" t="s">
        <v>45</v>
      </c>
      <c r="F37" s="92">
        <v>11</v>
      </c>
      <c r="G37" s="92" t="s">
        <v>45</v>
      </c>
      <c r="H37" s="132">
        <v>18000</v>
      </c>
      <c r="I37" s="130">
        <v>180</v>
      </c>
    </row>
    <row r="38" spans="1:9" ht="12.75">
      <c r="A38" s="87" t="s">
        <v>136</v>
      </c>
      <c r="B38" s="132">
        <v>15</v>
      </c>
      <c r="C38" s="132">
        <v>8</v>
      </c>
      <c r="D38" s="92" t="s">
        <v>45</v>
      </c>
      <c r="E38" s="92" t="s">
        <v>45</v>
      </c>
      <c r="F38" s="92">
        <v>23</v>
      </c>
      <c r="G38" s="132">
        <v>5680</v>
      </c>
      <c r="H38" s="132">
        <v>15500</v>
      </c>
      <c r="I38" s="130">
        <v>209</v>
      </c>
    </row>
    <row r="39" spans="1:9" ht="12.75">
      <c r="A39" s="87" t="s">
        <v>137</v>
      </c>
      <c r="B39" s="132">
        <v>175</v>
      </c>
      <c r="C39" s="132" t="s">
        <v>45</v>
      </c>
      <c r="D39" s="92" t="s">
        <v>45</v>
      </c>
      <c r="E39" s="92" t="s">
        <v>45</v>
      </c>
      <c r="F39" s="92">
        <v>175</v>
      </c>
      <c r="G39" s="132">
        <v>4000</v>
      </c>
      <c r="H39" s="132" t="s">
        <v>45</v>
      </c>
      <c r="I39" s="130">
        <v>700</v>
      </c>
    </row>
    <row r="40" spans="1:9" ht="12.75">
      <c r="A40" s="98" t="s">
        <v>138</v>
      </c>
      <c r="B40" s="94">
        <v>191</v>
      </c>
      <c r="C40" s="94">
        <v>18</v>
      </c>
      <c r="D40" s="94" t="s">
        <v>45</v>
      </c>
      <c r="E40" s="94" t="s">
        <v>45</v>
      </c>
      <c r="F40" s="94">
        <v>209</v>
      </c>
      <c r="G40" s="131">
        <v>4111</v>
      </c>
      <c r="H40" s="131">
        <v>16889</v>
      </c>
      <c r="I40" s="94">
        <v>1089</v>
      </c>
    </row>
    <row r="41" spans="1:9" ht="12.75">
      <c r="A41" s="98"/>
      <c r="B41" s="94"/>
      <c r="C41" s="94"/>
      <c r="D41" s="94"/>
      <c r="E41" s="94"/>
      <c r="F41" s="94"/>
      <c r="G41" s="131"/>
      <c r="H41" s="131"/>
      <c r="I41" s="94"/>
    </row>
    <row r="42" spans="1:9" ht="12.75">
      <c r="A42" s="87" t="s">
        <v>144</v>
      </c>
      <c r="B42" s="92" t="s">
        <v>45</v>
      </c>
      <c r="C42" s="92">
        <v>55</v>
      </c>
      <c r="D42" s="92" t="s">
        <v>45</v>
      </c>
      <c r="E42" s="92" t="s">
        <v>45</v>
      </c>
      <c r="F42" s="92">
        <v>55</v>
      </c>
      <c r="G42" s="92" t="s">
        <v>45</v>
      </c>
      <c r="H42" s="130">
        <v>20000</v>
      </c>
      <c r="I42" s="92">
        <v>1100</v>
      </c>
    </row>
    <row r="43" spans="1:9" ht="12.75">
      <c r="A43" s="87" t="s">
        <v>145</v>
      </c>
      <c r="B43" s="130">
        <v>38</v>
      </c>
      <c r="C43" s="130">
        <v>84</v>
      </c>
      <c r="D43" s="92" t="s">
        <v>45</v>
      </c>
      <c r="E43" s="92" t="s">
        <v>45</v>
      </c>
      <c r="F43" s="92">
        <v>122</v>
      </c>
      <c r="G43" s="130">
        <v>10000</v>
      </c>
      <c r="H43" s="130">
        <v>25000</v>
      </c>
      <c r="I43" s="130">
        <v>2480</v>
      </c>
    </row>
    <row r="44" spans="1:9" ht="12.75">
      <c r="A44" s="87" t="s">
        <v>147</v>
      </c>
      <c r="B44" s="92">
        <v>3</v>
      </c>
      <c r="C44" s="92" t="s">
        <v>45</v>
      </c>
      <c r="D44" s="92" t="s">
        <v>45</v>
      </c>
      <c r="E44" s="92" t="s">
        <v>45</v>
      </c>
      <c r="F44" s="92">
        <v>3</v>
      </c>
      <c r="G44" s="130" t="s">
        <v>45</v>
      </c>
      <c r="H44" s="130" t="s">
        <v>45</v>
      </c>
      <c r="I44" s="92" t="s">
        <v>45</v>
      </c>
    </row>
    <row r="45" spans="1:9" ht="12.75">
      <c r="A45" s="87" t="s">
        <v>148</v>
      </c>
      <c r="B45" s="92" t="s">
        <v>45</v>
      </c>
      <c r="C45" s="92">
        <v>22</v>
      </c>
      <c r="D45" s="92" t="s">
        <v>45</v>
      </c>
      <c r="E45" s="92" t="s">
        <v>45</v>
      </c>
      <c r="F45" s="92">
        <v>22</v>
      </c>
      <c r="G45" s="130" t="s">
        <v>45</v>
      </c>
      <c r="H45" s="130">
        <v>16000</v>
      </c>
      <c r="I45" s="92">
        <v>352</v>
      </c>
    </row>
    <row r="46" spans="1:9" ht="12.75">
      <c r="A46" s="87" t="s">
        <v>150</v>
      </c>
      <c r="B46" s="130" t="s">
        <v>45</v>
      </c>
      <c r="C46" s="130" t="s">
        <v>45</v>
      </c>
      <c r="D46" s="96">
        <v>907</v>
      </c>
      <c r="E46" s="96">
        <v>205</v>
      </c>
      <c r="F46" s="92">
        <v>1112</v>
      </c>
      <c r="G46" s="130" t="s">
        <v>45</v>
      </c>
      <c r="H46" s="130" t="s">
        <v>45</v>
      </c>
      <c r="I46" s="130" t="s">
        <v>45</v>
      </c>
    </row>
    <row r="47" spans="1:9" ht="12.75">
      <c r="A47" s="98" t="s">
        <v>193</v>
      </c>
      <c r="B47" s="94">
        <v>41</v>
      </c>
      <c r="C47" s="94">
        <v>161</v>
      </c>
      <c r="D47" s="97">
        <v>907</v>
      </c>
      <c r="E47" s="97">
        <v>205</v>
      </c>
      <c r="F47" s="94">
        <v>1314</v>
      </c>
      <c r="G47" s="131">
        <v>9268</v>
      </c>
      <c r="H47" s="131">
        <v>22062</v>
      </c>
      <c r="I47" s="94">
        <v>3932</v>
      </c>
    </row>
    <row r="48" spans="1:9" ht="12.75">
      <c r="A48" s="87"/>
      <c r="B48" s="92"/>
      <c r="C48" s="92"/>
      <c r="D48" s="92"/>
      <c r="E48" s="92"/>
      <c r="F48" s="92"/>
      <c r="G48" s="130"/>
      <c r="H48" s="130"/>
      <c r="I48" s="92"/>
    </row>
    <row r="49" spans="1:9" ht="12.75">
      <c r="A49" s="87" t="s">
        <v>151</v>
      </c>
      <c r="B49" s="96">
        <v>49</v>
      </c>
      <c r="C49" s="92">
        <v>16</v>
      </c>
      <c r="D49" s="92" t="s">
        <v>45</v>
      </c>
      <c r="E49" s="92" t="s">
        <v>45</v>
      </c>
      <c r="F49" s="92">
        <v>65</v>
      </c>
      <c r="G49" s="96">
        <v>5000</v>
      </c>
      <c r="H49" s="130">
        <v>14375</v>
      </c>
      <c r="I49" s="92">
        <v>475</v>
      </c>
    </row>
    <row r="50" spans="1:9" ht="12.75">
      <c r="A50" s="87" t="s">
        <v>152</v>
      </c>
      <c r="B50" s="130">
        <v>3</v>
      </c>
      <c r="C50" s="130">
        <v>3</v>
      </c>
      <c r="D50" s="92" t="s">
        <v>45</v>
      </c>
      <c r="E50" s="92" t="s">
        <v>45</v>
      </c>
      <c r="F50" s="92">
        <v>6</v>
      </c>
      <c r="G50" s="130">
        <v>3000</v>
      </c>
      <c r="H50" s="130">
        <v>20000</v>
      </c>
      <c r="I50" s="130">
        <v>69</v>
      </c>
    </row>
    <row r="51" spans="1:9" ht="12.75">
      <c r="A51" s="98" t="s">
        <v>153</v>
      </c>
      <c r="B51" s="94">
        <v>52</v>
      </c>
      <c r="C51" s="94">
        <v>19</v>
      </c>
      <c r="D51" s="94" t="s">
        <v>45</v>
      </c>
      <c r="E51" s="94" t="s">
        <v>45</v>
      </c>
      <c r="F51" s="94">
        <v>71</v>
      </c>
      <c r="G51" s="131">
        <v>4885</v>
      </c>
      <c r="H51" s="131">
        <v>15263</v>
      </c>
      <c r="I51" s="94">
        <v>544</v>
      </c>
    </row>
    <row r="52" spans="1:9" ht="12.75">
      <c r="A52" s="98"/>
      <c r="B52" s="94"/>
      <c r="C52" s="94"/>
      <c r="D52" s="94"/>
      <c r="E52" s="94"/>
      <c r="F52" s="94"/>
      <c r="G52" s="131"/>
      <c r="H52" s="131"/>
      <c r="I52" s="94"/>
    </row>
    <row r="53" spans="1:10" s="95" customFormat="1" ht="13.5" thickBot="1">
      <c r="A53" s="99" t="s">
        <v>154</v>
      </c>
      <c r="B53" s="100">
        <v>3506</v>
      </c>
      <c r="C53" s="100">
        <v>2006</v>
      </c>
      <c r="D53" s="100">
        <v>1618</v>
      </c>
      <c r="E53" s="100">
        <v>530</v>
      </c>
      <c r="F53" s="100">
        <v>7660</v>
      </c>
      <c r="G53" s="134">
        <v>19419</v>
      </c>
      <c r="H53" s="134">
        <v>25291</v>
      </c>
      <c r="I53" s="100">
        <v>118817</v>
      </c>
      <c r="J53" s="98"/>
    </row>
  </sheetData>
  <mergeCells count="8">
    <mergeCell ref="B6:C6"/>
    <mergeCell ref="D6:E6"/>
    <mergeCell ref="F6:F7"/>
    <mergeCell ref="G6:H6"/>
    <mergeCell ref="A1:I1"/>
    <mergeCell ref="A3:I3"/>
    <mergeCell ref="B5:F5"/>
    <mergeCell ref="G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11">
    <pageSetUpPr fitToPage="1"/>
  </sheetPr>
  <dimension ref="A1:G31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2" width="15.7109375" style="0" customWidth="1"/>
    <col min="3" max="7" width="20.7109375" style="0" customWidth="1"/>
    <col min="8" max="9" width="13.28125" style="0" customWidth="1"/>
    <col min="10" max="17" width="11.140625" style="0" customWidth="1"/>
  </cols>
  <sheetData>
    <row r="1" spans="1:7" s="2" customFormat="1" ht="18">
      <c r="A1" s="213" t="s">
        <v>0</v>
      </c>
      <c r="B1" s="213"/>
      <c r="C1" s="213"/>
      <c r="D1" s="213"/>
      <c r="E1" s="213"/>
      <c r="F1" s="213"/>
      <c r="G1" s="213"/>
    </row>
    <row r="2" s="3" customFormat="1" ht="14.25">
      <c r="A2" s="56"/>
    </row>
    <row r="3" spans="1:7" s="3" customFormat="1" ht="15">
      <c r="A3" s="214" t="s">
        <v>13</v>
      </c>
      <c r="B3" s="214"/>
      <c r="C3" s="214"/>
      <c r="D3" s="214"/>
      <c r="E3" s="214"/>
      <c r="F3" s="214"/>
      <c r="G3" s="214"/>
    </row>
    <row r="4" spans="1:6" s="3" customFormat="1" ht="15">
      <c r="A4" s="4"/>
      <c r="B4" s="5"/>
      <c r="C4" s="5"/>
      <c r="D4" s="5"/>
      <c r="E4" s="5"/>
      <c r="F4" s="5"/>
    </row>
    <row r="5" spans="1:7" ht="12.75">
      <c r="A5" s="9"/>
      <c r="C5" s="34"/>
      <c r="D5" s="34"/>
      <c r="E5" s="35" t="s">
        <v>7</v>
      </c>
      <c r="F5" s="35" t="s">
        <v>14</v>
      </c>
      <c r="G5" s="34"/>
    </row>
    <row r="6" spans="1:7" ht="12.75">
      <c r="A6" s="9"/>
      <c r="C6" s="36" t="s">
        <v>6</v>
      </c>
      <c r="D6" s="36" t="s">
        <v>15</v>
      </c>
      <c r="E6" s="36" t="s">
        <v>16</v>
      </c>
      <c r="F6" s="36" t="s">
        <v>17</v>
      </c>
      <c r="G6" s="36" t="s">
        <v>18</v>
      </c>
    </row>
    <row r="7" spans="1:7" ht="12.75">
      <c r="A7" s="219" t="s">
        <v>5</v>
      </c>
      <c r="B7" s="210"/>
      <c r="C7" s="36" t="s">
        <v>8</v>
      </c>
      <c r="D7" s="36" t="s">
        <v>19</v>
      </c>
      <c r="E7" s="36" t="s">
        <v>9</v>
      </c>
      <c r="F7" s="36" t="s">
        <v>20</v>
      </c>
      <c r="G7" s="36" t="s">
        <v>21</v>
      </c>
    </row>
    <row r="8" spans="1:7" ht="13.5" thickBot="1">
      <c r="A8" s="9"/>
      <c r="C8" s="8"/>
      <c r="D8" s="8"/>
      <c r="E8" s="8"/>
      <c r="F8" s="36" t="s">
        <v>22</v>
      </c>
      <c r="G8" s="38"/>
    </row>
    <row r="9" spans="1:7" ht="12.75">
      <c r="A9" s="211">
        <v>1985</v>
      </c>
      <c r="B9" s="212"/>
      <c r="C9" s="11">
        <v>308</v>
      </c>
      <c r="D9" s="11">
        <v>436</v>
      </c>
      <c r="E9" s="12">
        <v>13417</v>
      </c>
      <c r="F9" s="39">
        <v>7.055882105465605</v>
      </c>
      <c r="G9" s="17">
        <v>228198.2859134783</v>
      </c>
    </row>
    <row r="10" spans="1:7" ht="12.75">
      <c r="A10" s="207">
        <v>1986</v>
      </c>
      <c r="B10" s="208"/>
      <c r="C10" s="14">
        <v>309.2</v>
      </c>
      <c r="D10" s="14">
        <v>440.3622250970245</v>
      </c>
      <c r="E10" s="15">
        <v>13616</v>
      </c>
      <c r="F10" s="40">
        <v>9.892659238157057</v>
      </c>
      <c r="G10" s="17">
        <v>306377.9404517207</v>
      </c>
    </row>
    <row r="11" spans="1:7" ht="12.75">
      <c r="A11" s="207">
        <v>1987</v>
      </c>
      <c r="B11" s="208"/>
      <c r="C11" s="14">
        <v>308.8</v>
      </c>
      <c r="D11" s="14">
        <v>466.15608808290153</v>
      </c>
      <c r="E11" s="15">
        <v>14394.9</v>
      </c>
      <c r="F11" s="40">
        <v>8.42017958241679</v>
      </c>
      <c r="G11" s="17">
        <v>283034.6303174546</v>
      </c>
    </row>
    <row r="12" spans="1:7" ht="12.75">
      <c r="A12" s="207">
        <v>1988</v>
      </c>
      <c r="B12" s="208"/>
      <c r="C12" s="14">
        <v>303.4</v>
      </c>
      <c r="D12" s="14">
        <v>459.49241924851674</v>
      </c>
      <c r="E12" s="15">
        <v>13941</v>
      </c>
      <c r="F12" s="40">
        <v>8.324017645715385</v>
      </c>
      <c r="G12" s="17">
        <v>269109.17985888233</v>
      </c>
    </row>
    <row r="13" spans="1:7" ht="12.75">
      <c r="A13" s="207">
        <v>1989</v>
      </c>
      <c r="B13" s="208"/>
      <c r="C13" s="14">
        <v>290.4</v>
      </c>
      <c r="D13" s="14">
        <v>463.77410468319556</v>
      </c>
      <c r="E13" s="15">
        <v>13468</v>
      </c>
      <c r="F13" s="40">
        <v>10.980491147091703</v>
      </c>
      <c r="G13" s="17">
        <v>345281.4539684829</v>
      </c>
    </row>
    <row r="14" spans="1:7" ht="12.75">
      <c r="A14" s="207">
        <v>1990</v>
      </c>
      <c r="B14" s="208"/>
      <c r="C14" s="16">
        <v>295.4</v>
      </c>
      <c r="D14" s="14">
        <v>494.9627623561273</v>
      </c>
      <c r="E14" s="15">
        <v>14621.2</v>
      </c>
      <c r="F14" s="40">
        <v>9.574122822833653</v>
      </c>
      <c r="G14" s="17">
        <v>326836.39248494466</v>
      </c>
    </row>
    <row r="15" spans="1:7" ht="12.75">
      <c r="A15" s="207">
        <v>1991</v>
      </c>
      <c r="B15" s="208"/>
      <c r="C15" s="16">
        <v>283.8</v>
      </c>
      <c r="D15" s="14">
        <v>493.58703312191676</v>
      </c>
      <c r="E15" s="15">
        <v>14008</v>
      </c>
      <c r="F15" s="40">
        <v>9.345738223167816</v>
      </c>
      <c r="G15" s="17">
        <v>305656.7259264602</v>
      </c>
    </row>
    <row r="16" spans="1:7" ht="12.75">
      <c r="A16" s="207">
        <v>1992</v>
      </c>
      <c r="B16" s="208"/>
      <c r="C16" s="16">
        <v>293.8</v>
      </c>
      <c r="D16" s="14">
        <v>453.16541865214435</v>
      </c>
      <c r="E16" s="15">
        <v>13314</v>
      </c>
      <c r="F16" s="40">
        <v>9.27361677064176</v>
      </c>
      <c r="G16" s="17">
        <v>288275.4558676812</v>
      </c>
    </row>
    <row r="17" spans="1:7" ht="12.75">
      <c r="A17" s="207">
        <v>1993</v>
      </c>
      <c r="B17" s="208"/>
      <c r="C17" s="14">
        <v>284.7</v>
      </c>
      <c r="D17" s="14">
        <v>457.8854935019319</v>
      </c>
      <c r="E17" s="15">
        <v>13036</v>
      </c>
      <c r="F17" s="40">
        <v>9.339728102123976</v>
      </c>
      <c r="G17" s="17">
        <v>284266.70513144135</v>
      </c>
    </row>
    <row r="18" spans="1:7" ht="12.75">
      <c r="A18" s="207">
        <v>1994</v>
      </c>
      <c r="B18" s="208"/>
      <c r="C18" s="14">
        <v>262.8</v>
      </c>
      <c r="D18" s="14">
        <v>473.09741248097407</v>
      </c>
      <c r="E18" s="15">
        <v>12433</v>
      </c>
      <c r="F18" s="40">
        <v>9.928719964420084</v>
      </c>
      <c r="G18" s="17">
        <v>288215.3546572428</v>
      </c>
    </row>
    <row r="19" spans="1:7" ht="12.75">
      <c r="A19" s="207">
        <v>1995</v>
      </c>
      <c r="B19" s="208"/>
      <c r="C19" s="16">
        <v>235.4</v>
      </c>
      <c r="D19" s="14">
        <v>462.4893797790994</v>
      </c>
      <c r="E19" s="17">
        <v>10887</v>
      </c>
      <c r="F19" s="41">
        <v>11.827918214272836</v>
      </c>
      <c r="G19" s="17">
        <v>300638.27485485555</v>
      </c>
    </row>
    <row r="20" spans="1:7" ht="12.75">
      <c r="A20" s="207">
        <v>1996</v>
      </c>
      <c r="B20" s="208"/>
      <c r="C20" s="19">
        <v>220.7</v>
      </c>
      <c r="D20" s="21">
        <v>499.0937924784776</v>
      </c>
      <c r="E20" s="20">
        <v>11015</v>
      </c>
      <c r="F20" s="42">
        <v>11.455290709554891</v>
      </c>
      <c r="G20" s="17">
        <v>294604.1133268424</v>
      </c>
    </row>
    <row r="21" spans="1:7" ht="12.75">
      <c r="A21" s="207">
        <v>1997</v>
      </c>
      <c r="B21" s="208"/>
      <c r="C21" s="19">
        <v>223.6</v>
      </c>
      <c r="D21" s="21">
        <v>556.2</v>
      </c>
      <c r="E21" s="20">
        <v>12437</v>
      </c>
      <c r="F21" s="42">
        <v>11.250946594064404</v>
      </c>
      <c r="G21" s="17">
        <v>326734.2204271994</v>
      </c>
    </row>
    <row r="22" spans="1:7" ht="12.75">
      <c r="A22" s="207">
        <v>1998</v>
      </c>
      <c r="B22" s="208"/>
      <c r="C22" s="19">
        <v>228.6</v>
      </c>
      <c r="D22" s="21">
        <v>573</v>
      </c>
      <c r="E22" s="20">
        <v>13098</v>
      </c>
      <c r="F22" s="42">
        <v>10.776147031601218</v>
      </c>
      <c r="G22" s="17">
        <f aca="true" t="shared" si="0" ref="G22:G27">E22*F22*10/4.283</f>
        <v>329549.32014922425</v>
      </c>
    </row>
    <row r="23" spans="1:7" ht="12.75">
      <c r="A23" s="13">
        <v>1999</v>
      </c>
      <c r="B23" s="18"/>
      <c r="C23" s="19">
        <v>233</v>
      </c>
      <c r="D23" s="21">
        <f>E23/C23*10</f>
        <v>523.6051502145923</v>
      </c>
      <c r="E23" s="20">
        <v>12200</v>
      </c>
      <c r="F23" s="42">
        <v>11.052612599617758</v>
      </c>
      <c r="G23" s="17">
        <f t="shared" si="0"/>
        <v>314830.43127559335</v>
      </c>
    </row>
    <row r="24" spans="1:7" ht="12.75">
      <c r="A24" s="13">
        <v>2000</v>
      </c>
      <c r="B24" s="18"/>
      <c r="C24" s="19">
        <v>256.9</v>
      </c>
      <c r="D24" s="149">
        <f>E24/C24*10</f>
        <v>502.33553912028026</v>
      </c>
      <c r="E24" s="20">
        <v>12905</v>
      </c>
      <c r="F24" s="42">
        <v>11.461300830598729</v>
      </c>
      <c r="G24" s="17">
        <f t="shared" si="0"/>
        <v>345337.5839805664</v>
      </c>
    </row>
    <row r="25" spans="1:7" ht="12.75">
      <c r="A25" s="13">
        <v>2001</v>
      </c>
      <c r="B25" s="18"/>
      <c r="C25" s="19">
        <v>241.314</v>
      </c>
      <c r="D25" s="149">
        <f>E25/C25*10</f>
        <v>549.7440264551581</v>
      </c>
      <c r="E25" s="20">
        <v>13266.093</v>
      </c>
      <c r="F25" s="42">
        <v>11.18</v>
      </c>
      <c r="G25" s="17">
        <f t="shared" si="0"/>
        <v>346287.4614522531</v>
      </c>
    </row>
    <row r="26" spans="1:7" ht="12.75">
      <c r="A26" s="13">
        <v>2002</v>
      </c>
      <c r="B26" s="18"/>
      <c r="C26" s="19">
        <v>227.12</v>
      </c>
      <c r="D26" s="149">
        <f>E26/C26*10</f>
        <v>496.2919161676646</v>
      </c>
      <c r="E26" s="20">
        <v>11271.782</v>
      </c>
      <c r="F26" s="42">
        <v>11.83</v>
      </c>
      <c r="G26" s="17">
        <f t="shared" si="0"/>
        <v>311335.93523231376</v>
      </c>
    </row>
    <row r="27" spans="1:7" ht="13.5" thickBot="1">
      <c r="A27" s="32" t="s">
        <v>176</v>
      </c>
      <c r="B27" s="33"/>
      <c r="C27" s="43">
        <v>254.6</v>
      </c>
      <c r="D27" s="151">
        <f>E27/C27*10</f>
        <v>504.446190102121</v>
      </c>
      <c r="E27" s="44">
        <v>12843.2</v>
      </c>
      <c r="F27" s="47">
        <v>11.11</v>
      </c>
      <c r="G27" s="150">
        <f t="shared" si="0"/>
        <v>333149.5493812748</v>
      </c>
    </row>
    <row r="28" spans="1:7" ht="12.75">
      <c r="A28" s="13" t="s">
        <v>12</v>
      </c>
      <c r="B28" s="48"/>
      <c r="C28" s="49"/>
      <c r="D28" s="50"/>
      <c r="E28" s="51"/>
      <c r="F28" s="52"/>
      <c r="G28" s="53"/>
    </row>
    <row r="29" spans="1:7" ht="12.75">
      <c r="A29" s="48"/>
      <c r="B29" s="48"/>
      <c r="C29" s="49"/>
      <c r="D29" s="50"/>
      <c r="E29" s="51"/>
      <c r="F29" s="54"/>
      <c r="G29" s="55"/>
    </row>
    <row r="30" spans="1:7" ht="12.75">
      <c r="A30" s="48"/>
      <c r="B30" s="48"/>
      <c r="C30" s="49"/>
      <c r="D30" s="50"/>
      <c r="E30" s="51"/>
      <c r="F30" s="54"/>
      <c r="G30" s="55"/>
    </row>
    <row r="31" spans="1:7" ht="12.75">
      <c r="A31" s="48"/>
      <c r="B31" s="48"/>
      <c r="C31" s="49"/>
      <c r="D31" s="50"/>
      <c r="E31" s="51"/>
      <c r="F31" s="54"/>
      <c r="G31" s="55"/>
    </row>
  </sheetData>
  <mergeCells count="17">
    <mergeCell ref="A12:B12"/>
    <mergeCell ref="A13:B13"/>
    <mergeCell ref="A14:B14"/>
    <mergeCell ref="A20:B20"/>
    <mergeCell ref="A17:B17"/>
    <mergeCell ref="A18:B18"/>
    <mergeCell ref="A19:B19"/>
    <mergeCell ref="A21:B21"/>
    <mergeCell ref="A22:B22"/>
    <mergeCell ref="A1:G1"/>
    <mergeCell ref="A3:G3"/>
    <mergeCell ref="A9:B9"/>
    <mergeCell ref="A10:B10"/>
    <mergeCell ref="A7:B7"/>
    <mergeCell ref="A15:B15"/>
    <mergeCell ref="A11:B11"/>
    <mergeCell ref="A16:B1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</cp:lastModifiedBy>
  <cp:lastPrinted>2005-02-02T14:34:59Z</cp:lastPrinted>
  <dcterms:created xsi:type="dcterms:W3CDTF">2003-08-06T11:10:37Z</dcterms:created>
  <dcterms:modified xsi:type="dcterms:W3CDTF">2005-02-02T14:35:43Z</dcterms:modified>
  <cp:category/>
  <cp:version/>
  <cp:contentType/>
  <cp:contentStatus/>
</cp:coreProperties>
</file>