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15" sheetId="15" r:id="rId15"/>
    <sheet name="7.16" sheetId="16" r:id="rId16"/>
    <sheet name="7.17" sheetId="17" r:id="rId17"/>
    <sheet name="7.18" sheetId="18" r:id="rId18"/>
    <sheet name="7.19" sheetId="19" r:id="rId19"/>
    <sheet name="7.20" sheetId="20" r:id="rId20"/>
    <sheet name="7.21" sheetId="21" r:id="rId21"/>
    <sheet name="7.22" sheetId="22" r:id="rId22"/>
    <sheet name="7.23" sheetId="23" r:id="rId23"/>
    <sheet name="7.24" sheetId="24" r:id="rId24"/>
    <sheet name="7.25" sheetId="25" r:id="rId25"/>
    <sheet name="7.26" sheetId="26" r:id="rId26"/>
    <sheet name="7.27" sheetId="27" r:id="rId27"/>
    <sheet name="7.28" sheetId="28" r:id="rId28"/>
    <sheet name="7.29" sheetId="29" r:id="rId29"/>
    <sheet name="7.30" sheetId="30" r:id="rId30"/>
    <sheet name="7.31" sheetId="31" r:id="rId31"/>
    <sheet name="7.32" sheetId="32" r:id="rId32"/>
    <sheet name="7.33" sheetId="33" r:id="rId33"/>
    <sheet name="7.34" sheetId="34" r:id="rId34"/>
    <sheet name="7.35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10">'7.11'!#REF!</definedName>
    <definedName name="\A" localSheetId="16">'7.17'!#REF!</definedName>
    <definedName name="\A" localSheetId="19">'7.20'!#REF!</definedName>
    <definedName name="\A" localSheetId="23">'7.24'!#REF!</definedName>
    <definedName name="\A" localSheetId="28">'7.29'!#REF!</definedName>
    <definedName name="\A" localSheetId="3">#REF!</definedName>
    <definedName name="\A" localSheetId="4">'7.5'!#REF!</definedName>
    <definedName name="\A">#REF!</definedName>
    <definedName name="\B" localSheetId="3">#REF!</definedName>
    <definedName name="\B">#REF!</definedName>
    <definedName name="\C" localSheetId="10">'7.11'!#REF!</definedName>
    <definedName name="\C" localSheetId="16">'7.17'!#REF!</definedName>
    <definedName name="\C" localSheetId="19">'7.20'!#REF!</definedName>
    <definedName name="\C" localSheetId="23">'7.24'!#REF!</definedName>
    <definedName name="\C" localSheetId="28">'7.29'!#REF!</definedName>
    <definedName name="\C" localSheetId="3">#REF!</definedName>
    <definedName name="\C" localSheetId="4">'7.5'!#REF!</definedName>
    <definedName name="\C">#REF!</definedName>
    <definedName name="\D" localSheetId="3">'[6]19.11-12'!$B$51</definedName>
    <definedName name="\D">'[6]19.11-12'!$B$51</definedName>
    <definedName name="\G" localSheetId="10">'7.11'!#REF!</definedName>
    <definedName name="\G" localSheetId="16">'7.17'!#REF!</definedName>
    <definedName name="\G" localSheetId="19">'7.20'!#REF!</definedName>
    <definedName name="\G" localSheetId="23">'7.24'!#REF!</definedName>
    <definedName name="\G" localSheetId="28">'7.29'!#REF!</definedName>
    <definedName name="\G" localSheetId="3">#REF!</definedName>
    <definedName name="\G" localSheetId="4">'7.5'!#REF!</definedName>
    <definedName name="\G">#REF!</definedName>
    <definedName name="\I" localSheetId="3">#REF!</definedName>
    <definedName name="\I">#REF!</definedName>
    <definedName name="\L" localSheetId="3">'[6]19.11-12'!$B$53</definedName>
    <definedName name="\L">'[6]19.11-12'!$B$53</definedName>
    <definedName name="\N" localSheetId="3">#REF!</definedName>
    <definedName name="\N">#REF!</definedName>
    <definedName name="\T" localSheetId="3">'[4]GANADE10'!$B$90</definedName>
    <definedName name="\T">'[4]GANADE10'!$B$90</definedName>
    <definedName name="__123Graph_A" localSheetId="3" hidden="1">'[6]19.14-15'!$B$34:$B$37</definedName>
    <definedName name="__123Graph_A" hidden="1">'7.24'!$B$6:$B$27</definedName>
    <definedName name="__123Graph_ACurrent" localSheetId="3" hidden="1">'[6]19.14-15'!$B$34:$B$37</definedName>
    <definedName name="__123Graph_ACurrent" hidden="1">'[6]19.14-15'!$B$34:$B$37</definedName>
    <definedName name="__123Graph_AGrßfico1" localSheetId="3" hidden="1">'[6]19.14-15'!$B$34:$B$37</definedName>
    <definedName name="__123Graph_AGrßfico1" hidden="1">'[6]19.14-15'!$B$34:$B$37</definedName>
    <definedName name="__123Graph_B" localSheetId="23" hidden="1">'7.24'!#REF!</definedName>
    <definedName name="__123Graph_B" localSheetId="3" hidden="1">'[1]p122'!#REF!</definedName>
    <definedName name="__123Graph_B" hidden="1">'[1]p122'!#REF!</definedName>
    <definedName name="__123Graph_BCurrent" localSheetId="3" hidden="1">'[6]19.14-15'!#REF!</definedName>
    <definedName name="__123Graph_BCurrent" hidden="1">'[6]19.14-15'!#REF!</definedName>
    <definedName name="__123Graph_BGrßfico1" localSheetId="3" hidden="1">'[6]19.14-15'!#REF!</definedName>
    <definedName name="__123Graph_BGrßfico1" hidden="1">'[6]19.14-15'!#REF!</definedName>
    <definedName name="__123Graph_C" localSheetId="3" hidden="1">'[6]19.14-15'!$C$34:$C$37</definedName>
    <definedName name="__123Graph_C" hidden="1">'7.24'!$C$6:$C$27</definedName>
    <definedName name="__123Graph_CCurrent" localSheetId="3" hidden="1">'[6]19.14-15'!$C$34:$C$37</definedName>
    <definedName name="__123Graph_CCurrent" hidden="1">'[6]19.14-15'!$C$34:$C$37</definedName>
    <definedName name="__123Graph_CGrßfico1" localSheetId="3" hidden="1">'[6]19.14-15'!$C$34:$C$37</definedName>
    <definedName name="__123Graph_CGrßfico1" hidden="1">'[6]19.14-15'!$C$34:$C$37</definedName>
    <definedName name="__123Graph_D" localSheetId="23" hidden="1">'7.24'!#REF!</definedName>
    <definedName name="__123Graph_D" localSheetId="3" hidden="1">'[1]p122'!#REF!</definedName>
    <definedName name="__123Graph_D" hidden="1">'[1]p122'!#REF!</definedName>
    <definedName name="__123Graph_DCurrent" localSheetId="3" hidden="1">'[6]19.14-15'!#REF!</definedName>
    <definedName name="__123Graph_DCurrent" hidden="1">'[6]19.14-15'!#REF!</definedName>
    <definedName name="__123Graph_DGrßfico1" localSheetId="3" hidden="1">'[6]19.14-15'!#REF!</definedName>
    <definedName name="__123Graph_DGrßfico1" hidden="1">'[6]19.14-15'!#REF!</definedName>
    <definedName name="__123Graph_E" localSheetId="3" hidden="1">'[6]19.14-15'!$D$34:$D$37</definedName>
    <definedName name="__123Graph_E" hidden="1">'7.24'!$D$6:$D$27</definedName>
    <definedName name="__123Graph_ECurrent" localSheetId="3" hidden="1">'[6]19.14-15'!$D$34:$D$37</definedName>
    <definedName name="__123Graph_ECurrent" hidden="1">'[6]19.14-15'!$D$34:$D$37</definedName>
    <definedName name="__123Graph_EGrßfico1" localSheetId="3" hidden="1">'[6]19.14-15'!$D$34:$D$37</definedName>
    <definedName name="__123Graph_EGrßfico1" hidden="1">'[6]19.14-15'!$D$34:$D$37</definedName>
    <definedName name="__123Graph_F" localSheetId="23" hidden="1">'7.24'!#REF!</definedName>
    <definedName name="__123Graph_F" localSheetId="3" hidden="1">'[1]p122'!#REF!</definedName>
    <definedName name="__123Graph_F" hidden="1">'[1]p122'!#REF!</definedName>
    <definedName name="__123Graph_FCurrent" localSheetId="3" hidden="1">'[6]19.14-15'!#REF!</definedName>
    <definedName name="__123Graph_FCurrent" hidden="1">'[6]19.14-15'!#REF!</definedName>
    <definedName name="__123Graph_FGrßfico1" localSheetId="3" hidden="1">'[6]19.14-15'!#REF!</definedName>
    <definedName name="__123Graph_FGrßfico1" hidden="1">'[6]19.14-15'!#REF!</definedName>
    <definedName name="__123Graph_X" localSheetId="23" hidden="1">'7.24'!#REF!</definedName>
    <definedName name="__123Graph_X" localSheetId="3" hidden="1">'[1]p122'!#REF!</definedName>
    <definedName name="__123Graph_X" hidden="1">'[1]p122'!#REF!</definedName>
    <definedName name="__123Graph_XCurrent" localSheetId="3" hidden="1">'[6]19.14-15'!#REF!</definedName>
    <definedName name="__123Graph_XCurrent" hidden="1">'[6]19.14-15'!#REF!</definedName>
    <definedName name="__123Graph_XGrßfico1" localSheetId="3" hidden="1">'[6]19.14-15'!#REF!</definedName>
    <definedName name="__123Graph_XGrßfico1" hidden="1">'[6]19.14-15'!#REF!</definedName>
    <definedName name="A_impresión_IM" localSheetId="3">#REF!</definedName>
    <definedName name="A_impresión_IM">#REF!</definedName>
    <definedName name="alk" localSheetId="3">'[6]19.11-12'!$B$53</definedName>
    <definedName name="alk">'[6]19.11-12'!$B$53</definedName>
    <definedName name="_xlnm.Print_Area" localSheetId="9">'7.10'!$A$1:$G$66</definedName>
    <definedName name="_xlnm.Print_Area" localSheetId="12">'7.13'!$A$1:$I$26</definedName>
    <definedName name="_xlnm.Print_Area" localSheetId="15">'7.16'!$A$1:$G$68</definedName>
    <definedName name="_xlnm.Print_Area" localSheetId="16">'7.17'!$A$1:$E$63</definedName>
    <definedName name="_xlnm.Print_Area" localSheetId="18">'7.19'!$A$1:$J$85</definedName>
    <definedName name="_xlnm.Print_Area" localSheetId="19">'7.20'!$A$1:$E$54</definedName>
    <definedName name="_xlnm.Print_Area" localSheetId="22">'7.23'!$A$1:$G$69</definedName>
    <definedName name="_xlnm.Print_Area" localSheetId="23">'7.24'!$A$1:$E$50</definedName>
    <definedName name="_xlnm.Print_Area" localSheetId="26">'7.27'!$A$1:$J$85</definedName>
    <definedName name="_xlnm.Print_Area" localSheetId="28">'7.29'!$A$1:$F$72</definedName>
    <definedName name="_xlnm.Print_Area" localSheetId="2">'7.3'!$A$1:$I$25</definedName>
    <definedName name="_xlnm.Print_Area" localSheetId="30">'7.31'!$A$1:$J$85</definedName>
    <definedName name="_xlnm.Print_Area" localSheetId="32">'7.33'!$A$1:$J$59</definedName>
    <definedName name="_xlnm.Print_Area" localSheetId="34">'7.35'!$A$1:$J$42</definedName>
    <definedName name="_xlnm.Print_Area" localSheetId="3">'7.4'!$A$2:$K$26</definedName>
    <definedName name="_xlnm.Print_Area" localSheetId="4">'7.5'!$A$1:$G$68</definedName>
    <definedName name="_xlnm.Print_Area" localSheetId="6">'7.7'!$A$1:$I$29</definedName>
    <definedName name="_xlnm.Print_Area" localSheetId="7">'7.8'!$A$1:$H$89</definedName>
    <definedName name="DatosExternos_1" localSheetId="13">'7.14'!$B$8:$H$85</definedName>
    <definedName name="DatosExternos_1" localSheetId="14">'7.15'!$B$8:$E$85</definedName>
    <definedName name="DatosExternos_1" localSheetId="18">'7.19'!$B$8:$H$85</definedName>
    <definedName name="DatosExternos_1" localSheetId="1">'7.2'!$D$8:$J$38</definedName>
    <definedName name="DatosExternos_1" localSheetId="21">'7.22'!$B$8:$H$85</definedName>
    <definedName name="DatosExternos_1" localSheetId="26">'7.27'!$B$8:$H$85</definedName>
    <definedName name="DatosExternos_1" localSheetId="27">'7.28'!$B$8:$E$85</definedName>
    <definedName name="DatosExternos_1" localSheetId="2">'7.3'!$D$9:$I$22</definedName>
    <definedName name="DatosExternos_1" localSheetId="30">'7.31'!$B$8:$H$85</definedName>
    <definedName name="DatosExternos_1" localSheetId="32">'7.33'!$B$8:$H$59</definedName>
    <definedName name="DatosExternos_1" localSheetId="34">'7.35'!$B$8:$H$42</definedName>
    <definedName name="DatosExternos_1" localSheetId="7">'7.8'!$B$8:$H$85</definedName>
    <definedName name="DatosExternos_1" localSheetId="8">'7.9'!$B$8:$E$85</definedName>
    <definedName name="GUION" localSheetId="3">#REF!</definedName>
    <definedName name="GUION">#REF!</definedName>
    <definedName name="Imprimir_área_IM" localSheetId="10">'7.11'!$A$1:$E$71</definedName>
    <definedName name="Imprimir_área_IM" localSheetId="16">'7.17'!$A$1:$E$63</definedName>
    <definedName name="Imprimir_área_IM" localSheetId="19">'7.20'!$A$1:$E$54</definedName>
    <definedName name="Imprimir_área_IM" localSheetId="23">'7.24'!$A$1:$F$50</definedName>
    <definedName name="Imprimir_área_IM" localSheetId="28">'7.29'!$A$1:$F$72</definedName>
    <definedName name="Imprimir_área_IM" localSheetId="3">#REF!</definedName>
    <definedName name="Imprimir_área_IM" localSheetId="4">'7.5'!$A$1:$G$77</definedName>
    <definedName name="Imprimir_área_IM">#REF!</definedName>
    <definedName name="p421" localSheetId="3">'[7]CARNE1'!$B$44</definedName>
    <definedName name="p421">'[7]CARNE1'!$B$44</definedName>
    <definedName name="p431" localSheetId="3" hidden="1">'[7]CARNE7'!$G$11:$G$93</definedName>
    <definedName name="p431" hidden="1">'[7]CARNE7'!$G$11:$G$93</definedName>
    <definedName name="PEP" localSheetId="3">'[8]GANADE1'!$B$79</definedName>
    <definedName name="PEP">'[8]GANADE1'!$B$79</definedName>
    <definedName name="PEP1" localSheetId="3">'[9]19.11-12'!$B$51</definedName>
    <definedName name="PEP1">'[9]19.11-12'!$B$51</definedName>
    <definedName name="PEP2" localSheetId="3">'[8]GANADE1'!$B$75</definedName>
    <definedName name="PEP2">'[8]GANADE1'!$B$75</definedName>
    <definedName name="PEP3" localSheetId="3">'[9]19.11-12'!$B$53</definedName>
    <definedName name="PEP3">'[9]19.11-12'!$B$53</definedName>
    <definedName name="PEP4" localSheetId="3" hidden="1">'[9]19.14-15'!$B$34:$B$37</definedName>
    <definedName name="PEP4" hidden="1">'[9]19.14-15'!$B$34:$B$37</definedName>
    <definedName name="PP1" localSheetId="3">'[8]GANADE1'!$B$77</definedName>
    <definedName name="PP1">'[8]GANADE1'!$B$77</definedName>
    <definedName name="PP10" localSheetId="3" hidden="1">'[9]19.14-15'!$C$34:$C$37</definedName>
    <definedName name="PP10" hidden="1">'[9]19.14-15'!$C$34:$C$37</definedName>
    <definedName name="PP11" localSheetId="3" hidden="1">'[9]19.14-15'!$C$34:$C$37</definedName>
    <definedName name="PP11" hidden="1">'[9]19.14-15'!$C$34:$C$37</definedName>
    <definedName name="PP12" localSheetId="3" hidden="1">'[9]19.14-15'!$C$34:$C$37</definedName>
    <definedName name="PP12" hidden="1">'[9]19.14-15'!$C$34:$C$37</definedName>
    <definedName name="PP13" localSheetId="3" hidden="1">'[9]19.14-15'!#REF!</definedName>
    <definedName name="PP13" hidden="1">'[9]19.14-15'!#REF!</definedName>
    <definedName name="PP14" localSheetId="3" hidden="1">'[9]19.14-15'!#REF!</definedName>
    <definedName name="PP14" hidden="1">'[9]19.14-15'!#REF!</definedName>
    <definedName name="PP15" localSheetId="3" hidden="1">'[9]19.14-15'!#REF!</definedName>
    <definedName name="PP15" hidden="1">'[9]19.14-15'!#REF!</definedName>
    <definedName name="PP16" localSheetId="3" hidden="1">'[9]19.14-15'!$D$34:$D$37</definedName>
    <definedName name="PP16" hidden="1">'[9]19.14-15'!$D$34:$D$37</definedName>
    <definedName name="PP17" localSheetId="3" hidden="1">'[9]19.14-15'!$D$34:$D$37</definedName>
    <definedName name="PP17" hidden="1">'[9]19.14-15'!$D$34:$D$37</definedName>
    <definedName name="pp18" localSheetId="3" hidden="1">'[9]19.14-15'!$D$34:$D$37</definedName>
    <definedName name="pp18" hidden="1">'[9]19.14-15'!$D$34:$D$37</definedName>
    <definedName name="pp19" localSheetId="3" hidden="1">'[9]19.14-15'!#REF!</definedName>
    <definedName name="pp19" hidden="1">'[9]19.14-15'!#REF!</definedName>
    <definedName name="PP2" localSheetId="3">'[9]19.22'!#REF!</definedName>
    <definedName name="PP2">'[9]19.22'!#REF!</definedName>
    <definedName name="PP20" localSheetId="3" hidden="1">'[9]19.14-15'!#REF!</definedName>
    <definedName name="PP20" hidden="1">'[9]19.14-15'!#REF!</definedName>
    <definedName name="PP21" localSheetId="3" hidden="1">'[9]19.14-15'!#REF!</definedName>
    <definedName name="PP21" hidden="1">'[9]19.14-15'!#REF!</definedName>
    <definedName name="PP22" localSheetId="3" hidden="1">'[9]19.14-15'!#REF!</definedName>
    <definedName name="PP22" hidden="1">'[9]19.14-15'!#REF!</definedName>
    <definedName name="pp23" localSheetId="3" hidden="1">'[9]19.14-15'!#REF!</definedName>
    <definedName name="pp23" hidden="1">'[9]19.14-15'!#REF!</definedName>
    <definedName name="pp24" localSheetId="3" hidden="1">'[9]19.14-15'!#REF!</definedName>
    <definedName name="pp24" hidden="1">'[9]19.14-15'!#REF!</definedName>
    <definedName name="pp25" localSheetId="3" hidden="1">'[9]19.14-15'!#REF!</definedName>
    <definedName name="pp25" hidden="1">'[9]19.14-15'!#REF!</definedName>
    <definedName name="pp26" localSheetId="3" hidden="1">'[9]19.14-15'!#REF!</definedName>
    <definedName name="pp26" hidden="1">'[9]19.14-15'!#REF!</definedName>
    <definedName name="pp27" localSheetId="3" hidden="1">'[9]19.14-15'!#REF!</definedName>
    <definedName name="pp27" hidden="1">'[9]19.14-15'!#REF!</definedName>
    <definedName name="PP3" localSheetId="3">'[8]GANADE1'!$B$79</definedName>
    <definedName name="PP3">'[8]GANADE1'!$B$79</definedName>
    <definedName name="PP4" localSheetId="3">'[9]19.11-12'!$B$51</definedName>
    <definedName name="PP4">'[9]19.11-12'!$B$51</definedName>
    <definedName name="PP5" localSheetId="3" hidden="1">'[9]19.14-15'!$B$34:$B$37</definedName>
    <definedName name="PP5" hidden="1">'[9]19.14-15'!$B$34:$B$37</definedName>
    <definedName name="PP6" localSheetId="3" hidden="1">'[9]19.14-15'!$B$34:$B$37</definedName>
    <definedName name="PP6" hidden="1">'[9]19.14-15'!$B$34:$B$37</definedName>
    <definedName name="PP7" localSheetId="3" hidden="1">'[9]19.14-15'!#REF!</definedName>
    <definedName name="PP7" hidden="1">'[9]19.14-15'!#REF!</definedName>
    <definedName name="PP8" localSheetId="3" hidden="1">'[9]19.14-15'!#REF!</definedName>
    <definedName name="PP8" hidden="1">'[9]19.14-15'!#REF!</definedName>
    <definedName name="PP9" localSheetId="3" hidden="1">'[9]19.14-15'!#REF!</definedName>
    <definedName name="PP9" hidden="1">'[9]19.14-15'!#REF!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<sst xmlns="http://schemas.openxmlformats.org/spreadsheetml/2006/main" count="2976" uniqueCount="292">
  <si>
    <t>LEGUMINOSAS GRANO</t>
  </si>
  <si>
    <t>7.1.  LEGUMINOSAS GRANO: Serie histórica de la superficie, la producción y el valor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</si>
  <si>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</si>
  <si>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</si>
  <si>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</si>
  <si>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</si>
  <si>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</si>
  <si>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</si>
  <si>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</si>
  <si>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 xml:space="preserve">1998 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</si>
  <si>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</si>
  <si>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</si>
  <si>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</si>
  <si>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</si>
  <si>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</si>
  <si>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</si>
  <si>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</si>
  <si>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</si>
  <si>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</si>
  <si>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</si>
  <si>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</si>
  <si>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</si>
  <si>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</si>
  <si>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</si>
  <si>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</si>
  <si>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En cultivo único</t>
  </si>
  <si>
    <t>Asociadas con maíz</t>
  </si>
  <si>
    <t>7.12.  HABAS SECAS: Serie histórica de superficie, rendimiento, producción, valor y comercio exterior</t>
  </si>
  <si>
    <t>7.13.  HABAS SECAS: Serie histórica de superficie y producción según su utilización</t>
  </si>
  <si>
    <t>Consumo animal</t>
  </si>
  <si>
    <t>Consumo humano</t>
  </si>
  <si>
    <t>7.18.  LENTEJAS: Serie histórica de superficie, rendimiento, producción, valor y comercio exterior</t>
  </si>
  <si>
    <t>7.21.  GARBANZOS: Serie histórica de superficie, rendimiento, producción, valor y comercio exterior</t>
  </si>
  <si>
    <t>7.25.  GUISANTES SECOS: Serie histórica de superficie, rendimiento, producción, valor y comercio exterior</t>
  </si>
  <si>
    <t>–</t>
  </si>
  <si>
    <t>7.26.  GUISANTES SECOS: Serie histórica de superficie y producción según su utilización</t>
  </si>
  <si>
    <t>7.30.  VEZA: Serie histórica de superficie, rendimiento, producción y valor</t>
  </si>
  <si>
    <t>7.32.  YEROS: Serie histórica de superficie, rendimiento, producción y valor</t>
  </si>
  <si>
    <t>7.34.  ALTRAMUZ: Serie histórica de superficie, rendimiento, producción y valor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</si>
  <si>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</si>
  <si>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</si>
  <si>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</si>
  <si>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</si>
  <si>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</si>
  <si>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</si>
  <si>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</si>
  <si>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</si>
  <si>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</si>
  <si>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</si>
  <si>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</si>
  <si>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</si>
  <si>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</si>
  <si>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</si>
  <si>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</si>
  <si>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Polonia</t>
  </si>
  <si>
    <t xml:space="preserve">  Turquía</t>
  </si>
  <si>
    <t xml:space="preserve"> Argentina</t>
  </si>
  <si>
    <t xml:space="preserve"> Australia</t>
  </si>
  <si>
    <t xml:space="preserve"> Japón</t>
  </si>
  <si>
    <t>Fuente: Estadística del Comercio Exterior de España. Departamento de Aduanas e Impuestos Especiales. Agencia Tributaria.</t>
  </si>
  <si>
    <t xml:space="preserve"> Canadá</t>
  </si>
  <si>
    <t xml:space="preserve">  Finlandia</t>
  </si>
  <si>
    <t xml:space="preserve">  Irlanda</t>
  </si>
  <si>
    <t xml:space="preserve">  Suecia</t>
  </si>
  <si>
    <t xml:space="preserve">  Bulgaria</t>
  </si>
  <si>
    <t xml:space="preserve"> Estados Unidos</t>
  </si>
  <si>
    <t xml:space="preserve"> Méjico</t>
  </si>
  <si>
    <t xml:space="preserve"> Noruega</t>
  </si>
  <si>
    <t xml:space="preserve"> Suiza</t>
  </si>
  <si>
    <t xml:space="preserve">  Austria</t>
  </si>
  <si>
    <t xml:space="preserve">  Eslovaquia</t>
  </si>
  <si>
    <t xml:space="preserve">  República Checa</t>
  </si>
  <si>
    <t xml:space="preserve"> Brasil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</si>
  <si>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</si>
  <si>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</si>
  <si>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</si>
  <si>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</si>
  <si>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</si>
  <si>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</si>
  <si>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</si>
  <si>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</si>
  <si>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</si>
  <si>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</si>
  <si>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</si>
  <si>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</si>
  <si>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</si>
  <si>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</si>
  <si>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</si>
  <si>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</si>
  <si>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</si>
  <si>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</si>
  <si>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</si>
  <si>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</si>
  <si>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</si>
  <si>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</si>
  <si>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</si>
  <si>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</si>
  <si>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</si>
  <si>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</si>
  <si>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</si>
  <si>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</si>
  <si>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</si>
  <si>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</si>
  <si>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</si>
  <si>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</si>
  <si>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</si>
  <si>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</si>
  <si>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</si>
  <si>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</si>
  <si>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</si>
  <si>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</si>
  <si>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</si>
  <si>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</si>
  <si>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</si>
  <si>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</si>
  <si>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</si>
  <si>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</si>
  <si>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</si>
  <si>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</si>
  <si>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</si>
  <si>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</si>
  <si>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</si>
  <si>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</si>
  <si>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</si>
  <si>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</si>
  <si>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</si>
  <si>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</si>
  <si>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</si>
  <si>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</si>
  <si>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</si>
  <si>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Judías secas asociadas a maíz</t>
  </si>
  <si>
    <t>Habas secas para consumo animal</t>
  </si>
  <si>
    <t>Habas secas para consumo humano</t>
  </si>
  <si>
    <t>Guisantes secos para consumo animal</t>
  </si>
  <si>
    <t>Guisantes secos para consumo humano</t>
  </si>
  <si>
    <t>Lentejas</t>
  </si>
  <si>
    <t>Garbanzos</t>
  </si>
  <si>
    <t>Veza</t>
  </si>
  <si>
    <t>Yeros</t>
  </si>
  <si>
    <t>Almortas</t>
  </si>
  <si>
    <t>Algarrobas</t>
  </si>
  <si>
    <t>Alholva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</si>
  <si>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</si>
  <si>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</si>
  <si>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</si>
  <si>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</si>
  <si>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</si>
  <si>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</si>
  <si>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</si>
  <si>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</si>
  <si>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</si>
  <si>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</si>
  <si>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</si>
  <si>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</t>
  </si>
  <si>
    <t>Habas secas</t>
  </si>
  <si>
    <t>Altramuz</t>
  </si>
  <si>
    <t>Otras leguminosas</t>
  </si>
  <si>
    <t>Conceptos</t>
  </si>
  <si>
    <t>Guisantes</t>
  </si>
  <si>
    <t>Habas</t>
  </si>
  <si>
    <t>Altramuces</t>
  </si>
  <si>
    <t>Alubias</t>
  </si>
  <si>
    <t>V. Sátiva</t>
  </si>
  <si>
    <t>Otras Viceas</t>
  </si>
  <si>
    <t>Las demás</t>
  </si>
  <si>
    <t>IMPORTACIONES</t>
  </si>
  <si>
    <t xml:space="preserve"> De la U.E.</t>
  </si>
  <si>
    <t>EXPORTACIONES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</si>
  <si>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</si>
  <si>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</si>
  <si>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</si>
  <si>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</si>
  <si>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Consumo humano 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</si>
  <si>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</si>
  <si>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</si>
  <si>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</si>
  <si>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</si>
  <si>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</si>
  <si>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</si>
  <si>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</si>
  <si>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</si>
  <si>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</si>
  <si>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</si>
  <si>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</si>
  <si>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</si>
  <si>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</si>
  <si>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</si>
  <si>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</si>
  <si>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</si>
  <si>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</si>
  <si>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</si>
  <si>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</si>
  <si>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</si>
  <si>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</si>
  <si>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</si>
  <si>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</si>
  <si>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</si>
  <si>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</si>
  <si>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</si>
  <si>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</si>
  <si>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</si>
  <si>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</si>
  <si>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</si>
  <si>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</si>
  <si>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</si>
  <si>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</si>
  <si>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</si>
  <si>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</si>
  <si>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</si>
  <si>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</si>
  <si>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</si>
  <si>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</si>
  <si>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</si>
  <si>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</si>
  <si>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</si>
  <si>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</si>
  <si>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</si>
  <si>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</si>
  <si>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</si>
  <si>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</si>
  <si>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</si>
  <si>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</si>
  <si>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</si>
  <si>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</si>
  <si>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</si>
  <si>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</si>
  <si>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</si>
  <si>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</si>
  <si>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</si>
  <si>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</si>
  <si>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</si>
  <si>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</si>
  <si>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</si>
  <si>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Asociadas a maíz</t>
  </si>
  <si>
    <t xml:space="preserve">   Reino Unido</t>
  </si>
  <si>
    <t>7.4.  BALANCE DE LEGUMINOSAS GRANO (miles de toneladas)</t>
  </si>
  <si>
    <t>Cobertura geográfica: ESPAÑA</t>
  </si>
  <si>
    <t>VARIACION DE EXISTENCIAS</t>
  </si>
  <si>
    <t>PRODUCCION UTILIZABLE</t>
  </si>
  <si>
    <t>UTILIZACION INTERIOR TOTAL</t>
  </si>
  <si>
    <t>OTROS PAISES DEL MUNDO</t>
  </si>
  <si>
    <t>PAISES DE EUROPA</t>
  </si>
  <si>
    <t>OTROS PAISES DEL  MUNDO</t>
  </si>
  <si>
    <t>7.16.  HABAS SECAS: Comercio exterior de España, según países (toneladas)</t>
  </si>
  <si>
    <t>7.23.  GARBANZOS: Comercio exterior de España, según países (toneladas)</t>
  </si>
  <si>
    <t>7.6.  JUDÍAS SECAS: Serie histórica de superficie, rendimiento, producción, valor y comercio exterior</t>
  </si>
  <si>
    <t>7.7.  JUDÍAS SECAS: Serie histórica de superficie y producción según sistema de cultivo</t>
  </si>
  <si>
    <t>7.10.  JUDÍAS SECAS: Comercio exterior de España, según países (toneladas)</t>
  </si>
  <si>
    <t xml:space="preserve"> 7.11.  JUDÍAS SECAS: Datos de superficie y producción de diferentes países del mundo, 2002</t>
  </si>
  <si>
    <t xml:space="preserve"> 7.17.  HABAS SECAS: Datos de superficie y producción de diferentes países del mundo, 2002</t>
  </si>
  <si>
    <t xml:space="preserve"> 7.20.   LENTEJAS: Datos de superficie y producción de diferentes países del mundo, 2002</t>
  </si>
  <si>
    <t xml:space="preserve"> 7.24.  GARBANZOS: Datos de superficie y producción de diferentes países del mundo, 2002</t>
  </si>
  <si>
    <t xml:space="preserve"> 7.29.  GUISANTES SECOS: Datos de superficie y producción de diferentes países del mundo, 2002</t>
  </si>
  <si>
    <t>1999</t>
  </si>
  <si>
    <t>2000</t>
  </si>
  <si>
    <t>2001</t>
  </si>
  <si>
    <t>2002</t>
  </si>
  <si>
    <t>2003 (P)</t>
  </si>
  <si>
    <t>7.2.  LEGUMINOSAS GRANO: Resumen nacional de superficie, rendimiento y producción, 2002</t>
  </si>
  <si>
    <t>Campaña 2001/02; período 1.7-30.6</t>
  </si>
  <si>
    <t>7.14.  HABAS SECAS: Análisis provincial de superficie, rendimiento y producción, 2002</t>
  </si>
  <si>
    <t>7.15.  HABAS SECAS: Análisis provincial de superficie y producción según su utilización, 2002</t>
  </si>
  <si>
    <t>7.19.  LENTEJAS: Análisis provincial de superficie, rendimiento y producción, 2002</t>
  </si>
  <si>
    <t>7.22.  GARBANZOS: Análisis provincial de superficie, rendimiento y producción, 2002</t>
  </si>
  <si>
    <t>7.28.  GUISANTES SECOS: Análisis provincial de superficie y producción según su utilización, 2002</t>
  </si>
  <si>
    <t>7.31.  VEZA: Análisis provincial de superficie, rendimiento y producción, 2002</t>
  </si>
  <si>
    <t>7.33.  YEROS: Análisis provincial de superficie, rendimiento y producción, 2002</t>
  </si>
  <si>
    <t>7.35.  ALTRAMUZ: Análisis provincial de superficie, rendimiento y producción, 2002</t>
  </si>
  <si>
    <t>7.27.  GUISANTES SECOS: Análisis provincial de superficie, rendimiento y producción, 2002</t>
  </si>
  <si>
    <t xml:space="preserve"> JUDÍAS SECAS TOTAL</t>
  </si>
  <si>
    <t xml:space="preserve"> HABAS SECAS TOTAL</t>
  </si>
  <si>
    <t xml:space="preserve"> LENTEJAS</t>
  </si>
  <si>
    <t xml:space="preserve"> GARBANZOS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</si>
  <si>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</si>
  <si>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</si>
  <si>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</si>
  <si>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</si>
  <si>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</si>
  <si>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</si>
  <si>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</si>
  <si>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</si>
  <si>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</si>
  <si>
    <t>7.3.  LEGUMINOSAS GRANO: Destino de la producción de grano y semilla utilizada (toneladas), 2002</t>
  </si>
  <si>
    <t>Guisante secos</t>
  </si>
  <si>
    <t>7.8.  JUDIAS SECAS: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</si>
  <si>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</si>
  <si>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</si>
  <si>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</si>
  <si>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</si>
  <si>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</si>
  <si>
    <t>7.9.  JUDIAS SECAS: Análisis provincial de superficie y producción según sistemas de cultivo, 2002</t>
  </si>
  <si>
    <t xml:space="preserve"> 7.5.  LEGUMINOSAS GRANO: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</si>
</sst>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11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 horizontal="left"/>
    </xf>
    <xf numFmtId="177" fontId="0" fillId="2" borderId="10" xfId="0" applyNumberFormat="1" applyFill="1" applyBorder="1" applyAlignment="1" applyProtection="1">
      <alignment/>
      <protection/>
    </xf>
    <xf numFmtId="178" fontId="0" fillId="2" borderId="10" xfId="0" applyNumberFormat="1" applyFill="1" applyBorder="1" applyAlignment="1" applyProtection="1">
      <alignment/>
      <protection/>
    </xf>
    <xf numFmtId="176" fontId="0" fillId="2" borderId="10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11" xfId="0" applyNumberFormat="1" applyFill="1" applyBorder="1" applyAlignment="1" applyProtection="1">
      <alignment/>
      <protection/>
    </xf>
    <xf numFmtId="178" fontId="0" fillId="2" borderId="11" xfId="0" applyNumberFormat="1" applyFill="1" applyBorder="1" applyAlignment="1" applyProtection="1">
      <alignment/>
      <protection/>
    </xf>
    <xf numFmtId="176" fontId="0" fillId="2" borderId="1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177" fontId="0" fillId="2" borderId="12" xfId="0" applyNumberFormat="1" applyFill="1" applyBorder="1" applyAlignment="1">
      <alignment/>
    </xf>
    <xf numFmtId="178" fontId="0" fillId="2" borderId="12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77" fontId="0" fillId="2" borderId="11" xfId="0" applyNumberFormat="1" applyFill="1" applyBorder="1" applyAlignment="1" applyProtection="1">
      <alignment horizontal="right"/>
      <protection/>
    </xf>
    <xf numFmtId="177" fontId="0" fillId="2" borderId="11" xfId="0" applyNumberFormat="1" applyFill="1" applyBorder="1" applyAlignment="1">
      <alignment/>
    </xf>
    <xf numFmtId="177" fontId="0" fillId="2" borderId="7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7" fontId="0" fillId="2" borderId="0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>
      <alignment/>
    </xf>
    <xf numFmtId="177" fontId="0" fillId="2" borderId="10" xfId="0" applyNumberFormat="1" applyFill="1" applyBorder="1" applyAlignment="1" applyProtection="1">
      <alignment horizontal="right"/>
      <protection/>
    </xf>
    <xf numFmtId="178" fontId="0" fillId="2" borderId="10" xfId="0" applyNumberFormat="1" applyFill="1" applyBorder="1" applyAlignment="1" applyProtection="1">
      <alignment horizontal="right"/>
      <protection/>
    </xf>
    <xf numFmtId="176" fontId="0" fillId="2" borderId="10" xfId="0" applyNumberFormat="1" applyFill="1" applyBorder="1" applyAlignment="1" applyProtection="1">
      <alignment horizontal="right"/>
      <protection/>
    </xf>
    <xf numFmtId="176" fontId="0" fillId="2" borderId="10" xfId="0" applyNumberFormat="1" applyFill="1" applyBorder="1" applyAlignment="1">
      <alignment horizontal="right"/>
    </xf>
    <xf numFmtId="178" fontId="0" fillId="2" borderId="11" xfId="0" applyNumberFormat="1" applyFill="1" applyBorder="1" applyAlignment="1" applyProtection="1">
      <alignment horizontal="right"/>
      <protection/>
    </xf>
    <xf numFmtId="176" fontId="0" fillId="2" borderId="11" xfId="0" applyNumberFormat="1" applyFill="1" applyBorder="1" applyAlignment="1" applyProtection="1">
      <alignment horizontal="right"/>
      <protection/>
    </xf>
    <xf numFmtId="176" fontId="0" fillId="2" borderId="1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7" fontId="0" fillId="2" borderId="12" xfId="0" applyNumberForma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176" fontId="0" fillId="2" borderId="12" xfId="0" applyNumberFormat="1" applyFill="1" applyBorder="1" applyAlignment="1">
      <alignment horizontal="right"/>
    </xf>
    <xf numFmtId="176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/>
    </xf>
    <xf numFmtId="178" fontId="0" fillId="2" borderId="11" xfId="0" applyNumberFormat="1" applyFill="1" applyBorder="1" applyAlignment="1">
      <alignment/>
    </xf>
    <xf numFmtId="178" fontId="0" fillId="2" borderId="7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12" xfId="0" applyNumberFormat="1" applyFill="1" applyBorder="1" applyAlignment="1">
      <alignment horizontal="right"/>
    </xf>
    <xf numFmtId="176" fontId="0" fillId="2" borderId="7" xfId="0" applyNumberForma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8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>
      <alignment/>
    </xf>
    <xf numFmtId="37" fontId="6" fillId="0" borderId="0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0" fillId="0" borderId="3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0" fillId="0" borderId="4" xfId="22" applyFont="1" applyFill="1" applyBorder="1">
      <alignment/>
      <protection/>
    </xf>
    <xf numFmtId="37" fontId="0" fillId="0" borderId="5" xfId="22" applyFont="1" applyFill="1" applyBorder="1" applyAlignment="1">
      <alignment horizontal="center"/>
      <protection/>
    </xf>
    <xf numFmtId="37" fontId="0" fillId="0" borderId="6" xfId="22" applyFont="1" applyFill="1" applyBorder="1">
      <alignment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1" fontId="0" fillId="0" borderId="11" xfId="22" applyNumberFormat="1" applyFont="1" applyFill="1" applyBorder="1" applyAlignment="1">
      <alignment horizontal="center"/>
      <protection/>
    </xf>
    <xf numFmtId="37" fontId="0" fillId="0" borderId="11" xfId="22" applyFont="1" applyFill="1" applyBorder="1" applyAlignment="1">
      <alignment horizontal="center"/>
      <protection/>
    </xf>
    <xf numFmtId="37" fontId="1" fillId="0" borderId="8" xfId="22" applyFont="1" applyFill="1" applyBorder="1">
      <alignment/>
      <protection/>
    </xf>
    <xf numFmtId="3" fontId="1" fillId="0" borderId="9" xfId="22" applyNumberFormat="1" applyFont="1" applyFill="1" applyBorder="1" applyAlignment="1">
      <alignment horizontal="right"/>
      <protection/>
    </xf>
    <xf numFmtId="37" fontId="0" fillId="0" borderId="6" xfId="22" applyFont="1" applyFill="1" applyBorder="1" applyAlignment="1">
      <alignment horizontal="left"/>
      <protection/>
    </xf>
    <xf numFmtId="3" fontId="0" fillId="0" borderId="1" xfId="22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20" xfId="0" applyFont="1" applyFill="1" applyBorder="1" applyAlignment="1" quotePrefix="1">
      <alignment horizontal="center"/>
    </xf>
    <xf numFmtId="0" fontId="0" fillId="2" borderId="14" xfId="0" applyFont="1" applyFill="1" applyBorder="1" applyAlignment="1">
      <alignment/>
    </xf>
    <xf numFmtId="179" fontId="0" fillId="2" borderId="1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79" fontId="0" fillId="2" borderId="11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179" fontId="1" fillId="2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2" borderId="7" xfId="0" applyFont="1" applyFill="1" applyBorder="1" applyAlignment="1" quotePrefix="1">
      <alignment horizontal="center"/>
    </xf>
    <xf numFmtId="179" fontId="1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1" fillId="0" borderId="10" xfId="22" applyNumberFormat="1" applyFont="1" applyFill="1" applyBorder="1" applyAlignment="1">
      <alignment horizontal="right"/>
      <protection/>
    </xf>
    <xf numFmtId="3" fontId="0" fillId="0" borderId="11" xfId="22" applyNumberFormat="1" applyFont="1" applyFill="1" applyBorder="1" applyAlignment="1">
      <alignment horizontal="right"/>
      <protection/>
    </xf>
    <xf numFmtId="179" fontId="1" fillId="2" borderId="11" xfId="0" applyNumberFormat="1" applyFont="1" applyFill="1" applyBorder="1" applyAlignment="1" quotePrefix="1">
      <alignment horizontal="right"/>
    </xf>
    <xf numFmtId="179" fontId="1" fillId="2" borderId="11" xfId="0" applyNumberFormat="1" applyFont="1" applyFill="1" applyBorder="1" applyAlignment="1" applyProtection="1">
      <alignment horizontal="right"/>
      <protection/>
    </xf>
    <xf numFmtId="179" fontId="0" fillId="2" borderId="11" xfId="0" applyNumberFormat="1" applyFont="1" applyFill="1" applyBorder="1" applyAlignment="1" applyProtection="1">
      <alignment horizontal="right"/>
      <protection locked="0"/>
    </xf>
    <xf numFmtId="176" fontId="0" fillId="2" borderId="1" xfId="0" applyNumberFormat="1" applyFont="1" applyFill="1" applyBorder="1" applyAlignment="1">
      <alignment/>
    </xf>
    <xf numFmtId="176" fontId="0" fillId="2" borderId="11" xfId="0" applyNumberFormat="1" applyFont="1" applyFill="1" applyBorder="1" applyAlignment="1">
      <alignment/>
    </xf>
    <xf numFmtId="176" fontId="6" fillId="0" borderId="0" xfId="21" applyFont="1" applyBorder="1">
      <alignment/>
      <protection/>
    </xf>
    <xf numFmtId="176" fontId="0" fillId="0" borderId="0" xfId="21" applyFont="1" applyBorder="1">
      <alignment/>
      <protection/>
    </xf>
    <xf numFmtId="176" fontId="7" fillId="0" borderId="0" xfId="21" applyFont="1" applyBorder="1">
      <alignment/>
      <protection/>
    </xf>
    <xf numFmtId="176" fontId="0" fillId="0" borderId="3" xfId="21" applyFont="1" applyBorder="1">
      <alignment/>
      <protection/>
    </xf>
    <xf numFmtId="176" fontId="0" fillId="0" borderId="6" xfId="21" applyFont="1" applyBorder="1" applyAlignment="1">
      <alignment horizontal="center"/>
      <protection/>
    </xf>
    <xf numFmtId="176" fontId="0" fillId="0" borderId="4" xfId="21" applyFont="1" applyBorder="1" applyAlignment="1">
      <alignment horizontal="center"/>
      <protection/>
    </xf>
    <xf numFmtId="176" fontId="0" fillId="0" borderId="4" xfId="21" applyFont="1" applyBorder="1">
      <alignment/>
      <protection/>
    </xf>
    <xf numFmtId="176" fontId="0" fillId="0" borderId="5" xfId="21" applyFont="1" applyBorder="1">
      <alignment/>
      <protection/>
    </xf>
    <xf numFmtId="176" fontId="0" fillId="0" borderId="6" xfId="21" applyFont="1" applyBorder="1">
      <alignment/>
      <protection/>
    </xf>
    <xf numFmtId="176" fontId="0" fillId="0" borderId="1" xfId="21" applyFont="1" applyBorder="1" applyAlignment="1">
      <alignment horizontal="center"/>
      <protection/>
    </xf>
    <xf numFmtId="176" fontId="0" fillId="0" borderId="11" xfId="21" applyFont="1" applyBorder="1" applyAlignment="1">
      <alignment horizontal="center"/>
      <protection/>
    </xf>
    <xf numFmtId="176" fontId="1" fillId="0" borderId="8" xfId="21" applyFont="1" applyBorder="1">
      <alignment/>
      <protection/>
    </xf>
    <xf numFmtId="176" fontId="1" fillId="0" borderId="9" xfId="21" applyFont="1" applyBorder="1" applyAlignment="1">
      <alignment horizontal="right"/>
      <protection/>
    </xf>
    <xf numFmtId="3" fontId="1" fillId="0" borderId="9" xfId="21" applyNumberFormat="1" applyFont="1" applyBorder="1" applyAlignment="1">
      <alignment horizontal="right"/>
      <protection/>
    </xf>
    <xf numFmtId="176" fontId="1" fillId="0" borderId="10" xfId="21" applyFont="1" applyBorder="1" applyAlignment="1">
      <alignment horizontal="right"/>
      <protection/>
    </xf>
    <xf numFmtId="176" fontId="0" fillId="0" borderId="1" xfId="21" applyFont="1" applyBorder="1" applyAlignment="1">
      <alignment horizontal="right"/>
      <protection/>
    </xf>
    <xf numFmtId="176" fontId="0" fillId="0" borderId="11" xfId="21" applyFont="1" applyBorder="1" applyAlignment="1">
      <alignment horizontal="right"/>
      <protection/>
    </xf>
    <xf numFmtId="176" fontId="0" fillId="0" borderId="6" xfId="21" applyFont="1" applyBorder="1" applyAlignment="1">
      <alignment horizontal="left"/>
      <protection/>
    </xf>
    <xf numFmtId="0" fontId="0" fillId="0" borderId="1" xfId="21" applyNumberFormat="1" applyFont="1" applyBorder="1" applyAlignment="1" quotePrefix="1">
      <alignment horizontal="center"/>
      <protection/>
    </xf>
    <xf numFmtId="0" fontId="0" fillId="0" borderId="11" xfId="21" applyNumberFormat="1" applyFont="1" applyBorder="1" applyAlignment="1">
      <alignment horizontal="center"/>
      <protection/>
    </xf>
    <xf numFmtId="176" fontId="6" fillId="0" borderId="0" xfId="21" applyFont="1" applyFill="1" applyBorder="1">
      <alignment/>
      <protection/>
    </xf>
    <xf numFmtId="176" fontId="0" fillId="0" borderId="0" xfId="21" applyFont="1" applyFill="1" applyBorder="1">
      <alignment/>
      <protection/>
    </xf>
    <xf numFmtId="176" fontId="7" fillId="0" borderId="0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4" xfId="21" applyFont="1" applyFill="1" applyBorder="1">
      <alignment/>
      <protection/>
    </xf>
    <xf numFmtId="176" fontId="0" fillId="0" borderId="5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11" xfId="21" applyNumberFormat="1" applyFont="1" applyFill="1" applyBorder="1" applyAlignment="1">
      <alignment horizontal="center"/>
      <protection/>
    </xf>
    <xf numFmtId="176" fontId="0" fillId="0" borderId="11" xfId="21" applyFont="1" applyFill="1" applyBorder="1" applyAlignment="1">
      <alignment horizontal="center"/>
      <protection/>
    </xf>
    <xf numFmtId="176" fontId="1" fillId="0" borderId="8" xfId="21" applyFont="1" applyFill="1" applyBorder="1">
      <alignment/>
      <protection/>
    </xf>
    <xf numFmtId="176" fontId="1" fillId="0" borderId="9" xfId="21" applyFont="1" applyFill="1" applyBorder="1" applyAlignment="1">
      <alignment horizontal="right"/>
      <protection/>
    </xf>
    <xf numFmtId="176" fontId="1" fillId="0" borderId="10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11" xfId="2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lef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7" xfId="21" applyFont="1" applyFill="1" applyBorder="1" applyAlignment="1">
      <alignment horizontal="right"/>
      <protection/>
    </xf>
    <xf numFmtId="176" fontId="0" fillId="0" borderId="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horizontal="center"/>
    </xf>
    <xf numFmtId="176" fontId="1" fillId="0" borderId="1" xfId="21" applyFont="1" applyFill="1" applyBorder="1" applyAlignment="1">
      <alignment horizontal="right"/>
      <protection/>
    </xf>
    <xf numFmtId="0" fontId="1" fillId="0" borderId="8" xfId="0" applyFont="1" applyBorder="1" applyAlignment="1">
      <alignment/>
    </xf>
    <xf numFmtId="181" fontId="1" fillId="0" borderId="8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181" fontId="0" fillId="0" borderId="6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 indent="1"/>
    </xf>
    <xf numFmtId="181" fontId="0" fillId="0" borderId="1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 indent="1"/>
    </xf>
    <xf numFmtId="181" fontId="0" fillId="0" borderId="1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37" fontId="1" fillId="0" borderId="6" xfId="22" applyFont="1" applyFill="1" applyBorder="1">
      <alignment/>
      <protection/>
    </xf>
    <xf numFmtId="37" fontId="1" fillId="0" borderId="6" xfId="22" applyFont="1" applyFill="1" applyBorder="1" applyAlignment="1">
      <alignment horizontal="left"/>
      <protection/>
    </xf>
    <xf numFmtId="177" fontId="0" fillId="2" borderId="12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76" fontId="1" fillId="0" borderId="6" xfId="21" applyFont="1" applyBorder="1">
      <alignment/>
      <protection/>
    </xf>
    <xf numFmtId="176" fontId="1" fillId="0" borderId="6" xfId="21" applyFont="1" applyBorder="1" applyAlignment="1">
      <alignment horizontal="left"/>
      <protection/>
    </xf>
    <xf numFmtId="3" fontId="1" fillId="0" borderId="1" xfId="21" applyNumberFormat="1" applyFont="1" applyBorder="1" applyAlignment="1">
      <alignment horizontal="right"/>
      <protection/>
    </xf>
    <xf numFmtId="3" fontId="1" fillId="0" borderId="11" xfId="21" applyNumberFormat="1" applyFont="1" applyBorder="1" applyAlignment="1">
      <alignment horizontal="right"/>
      <protection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76" fontId="1" fillId="0" borderId="6" xfId="21" applyFont="1" applyFill="1" applyBorder="1">
      <alignment/>
      <protection/>
    </xf>
    <xf numFmtId="176" fontId="1" fillId="0" borderId="6" xfId="21" applyFont="1" applyFill="1" applyBorder="1" applyAlignment="1">
      <alignment horizontal="left"/>
      <protection/>
    </xf>
    <xf numFmtId="176" fontId="1" fillId="0" borderId="11" xfId="21" applyFont="1" applyFill="1" applyBorder="1" applyAlignment="1">
      <alignment horizontal="right"/>
      <protection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179" fontId="1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37" fontId="0" fillId="0" borderId="1" xfId="22" applyFont="1" applyFill="1" applyBorder="1">
      <alignment/>
      <protection/>
    </xf>
    <xf numFmtId="37" fontId="0" fillId="0" borderId="11" xfId="22" applyFont="1" applyFill="1" applyBorder="1">
      <alignment/>
      <protection/>
    </xf>
    <xf numFmtId="176" fontId="0" fillId="0" borderId="1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3" fontId="0" fillId="0" borderId="11" xfId="0" applyNumberFormat="1" applyFont="1" applyBorder="1" applyAlignment="1">
      <alignment/>
    </xf>
    <xf numFmtId="0" fontId="0" fillId="2" borderId="19" xfId="0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82" fontId="0" fillId="2" borderId="1" xfId="0" applyNumberFormat="1" applyFont="1" applyFill="1" applyBorder="1" applyAlignment="1">
      <alignment horizontal="right"/>
    </xf>
    <xf numFmtId="182" fontId="0" fillId="2" borderId="10" xfId="0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>
      <alignment horizontal="right"/>
    </xf>
    <xf numFmtId="182" fontId="0" fillId="2" borderId="11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 quotePrefix="1">
      <alignment horizontal="left"/>
    </xf>
    <xf numFmtId="182" fontId="1" fillId="2" borderId="7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10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11" xfId="0" applyNumberFormat="1" applyFont="1" applyFill="1" applyBorder="1" applyAlignment="1">
      <alignment horizontal="right"/>
    </xf>
    <xf numFmtId="182" fontId="1" fillId="2" borderId="11" xfId="0" applyNumberFormat="1" applyFont="1" applyFill="1" applyBorder="1" applyAlignment="1" applyProtection="1">
      <alignment horizontal="right"/>
      <protection/>
    </xf>
    <xf numFmtId="182" fontId="1" fillId="2" borderId="11" xfId="0" applyNumberFormat="1" applyFont="1" applyFill="1" applyBorder="1" applyAlignment="1" quotePrefix="1">
      <alignment horizontal="right"/>
    </xf>
    <xf numFmtId="182" fontId="0" fillId="2" borderId="11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176" fontId="0" fillId="0" borderId="15" xfId="21" applyFont="1" applyBorder="1" applyAlignment="1">
      <alignment horizontal="left"/>
      <protection/>
    </xf>
    <xf numFmtId="176" fontId="0" fillId="0" borderId="12" xfId="21" applyFont="1" applyBorder="1" applyAlignment="1">
      <alignment horizontal="right"/>
      <protection/>
    </xf>
    <xf numFmtId="176" fontId="0" fillId="0" borderId="7" xfId="21" applyFont="1" applyBorder="1" applyAlignment="1">
      <alignment horizontal="right"/>
      <protection/>
    </xf>
    <xf numFmtId="179" fontId="0" fillId="2" borderId="1" xfId="0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>
      <alignment/>
    </xf>
    <xf numFmtId="176" fontId="0" fillId="0" borderId="15" xfId="21" applyFont="1" applyFill="1" applyBorder="1" applyAlignment="1">
      <alignment horizontal="left"/>
      <protection/>
    </xf>
    <xf numFmtId="176" fontId="0" fillId="0" borderId="19" xfId="21" applyFont="1" applyFill="1" applyBorder="1">
      <alignment/>
      <protection/>
    </xf>
    <xf numFmtId="3" fontId="0" fillId="0" borderId="12" xfId="0" applyNumberFormat="1" applyFill="1" applyBorder="1" applyAlignment="1">
      <alignment/>
    </xf>
    <xf numFmtId="177" fontId="0" fillId="2" borderId="12" xfId="0" applyNumberFormat="1" applyFill="1" applyBorder="1" applyAlignment="1" applyProtection="1">
      <alignment/>
      <protection/>
    </xf>
    <xf numFmtId="177" fontId="0" fillId="2" borderId="12" xfId="0" applyNumberFormat="1" applyFill="1" applyBorder="1" applyAlignment="1" applyProtection="1">
      <alignment horizontal="right"/>
      <protection/>
    </xf>
    <xf numFmtId="37" fontId="0" fillId="0" borderId="15" xfId="22" applyFont="1" applyFill="1" applyBorder="1" applyAlignment="1">
      <alignment horizontal="left"/>
      <protection/>
    </xf>
    <xf numFmtId="179" fontId="0" fillId="2" borderId="12" xfId="0" applyNumberFormat="1" applyFont="1" applyFill="1" applyBorder="1" applyAlignment="1">
      <alignment horizontal="right"/>
    </xf>
    <xf numFmtId="37" fontId="0" fillId="0" borderId="12" xfId="22" applyFont="1" applyFill="1" applyBorder="1">
      <alignment/>
      <protection/>
    </xf>
    <xf numFmtId="179" fontId="0" fillId="2" borderId="7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7" fontId="0" fillId="0" borderId="17" xfId="22" applyFont="1" applyFill="1" applyBorder="1" applyAlignment="1">
      <alignment horizontal="center"/>
      <protection/>
    </xf>
    <xf numFmtId="37" fontId="5" fillId="0" borderId="0" xfId="22" applyFont="1" applyFill="1" applyBorder="1" applyAlignment="1">
      <alignment horizontal="center"/>
      <protection/>
    </xf>
    <xf numFmtId="37" fontId="8" fillId="0" borderId="0" xfId="22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7" fontId="0" fillId="0" borderId="21" xfId="22" applyFont="1" applyFill="1" applyBorder="1" applyAlignment="1">
      <alignment horizontal="center"/>
      <protection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76" fontId="0" fillId="0" borderId="21" xfId="21" applyFont="1" applyBorder="1" applyAlignment="1">
      <alignment horizontal="center"/>
      <protection/>
    </xf>
    <xf numFmtId="176" fontId="0" fillId="0" borderId="17" xfId="21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76" fontId="8" fillId="0" borderId="0" xfId="21" applyFont="1" applyBorder="1" applyAlignment="1">
      <alignment horizontal="center"/>
      <protection/>
    </xf>
    <xf numFmtId="0" fontId="0" fillId="2" borderId="14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176" fontId="0" fillId="0" borderId="21" xfId="21" applyFont="1" applyFill="1" applyBorder="1" applyAlignment="1">
      <alignment horizontal="center"/>
      <protection/>
    </xf>
    <xf numFmtId="176" fontId="0" fillId="0" borderId="17" xfId="21" applyFont="1" applyFill="1" applyBorder="1" applyAlignment="1">
      <alignment horizontal="center"/>
      <protection/>
    </xf>
    <xf numFmtId="176" fontId="5" fillId="0" borderId="0" xfId="21" applyFont="1" applyFill="1" applyBorder="1" applyAlignment="1">
      <alignment horizontal="center"/>
      <protection/>
    </xf>
    <xf numFmtId="176" fontId="8" fillId="0" borderId="0" xfId="21" applyFont="1" applyFill="1" applyBorder="1" applyAlignment="1">
      <alignment horizontal="center"/>
      <protection/>
    </xf>
    <xf numFmtId="176" fontId="0" fillId="0" borderId="3" xfId="21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" borderId="1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3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4" width="23.7109375" style="0" customWidth="1"/>
  </cols>
  <sheetData>
    <row r="1" spans="1:4" s="2" customFormat="1" ht="18">
      <c r="A1" s="302" t="s">
        <v>0</v>
      </c>
      <c r="B1" s="302"/>
      <c r="C1" s="302"/>
      <c r="D1" s="302"/>
    </row>
    <row r="2" s="3" customFormat="1" ht="14.25"/>
    <row r="3" spans="1:4" s="3" customFormat="1" ht="15">
      <c r="A3" s="303" t="s">
        <v>1</v>
      </c>
      <c r="B3" s="303"/>
      <c r="C3" s="303"/>
      <c r="D3" s="303"/>
    </row>
    <row r="4" spans="1:4" s="3" customFormat="1" ht="15">
      <c r="A4" s="4"/>
      <c r="B4" s="5"/>
      <c r="C4" s="5"/>
      <c r="D4" s="5"/>
    </row>
    <row r="5" spans="1:4" ht="12.75">
      <c r="A5" s="6"/>
      <c r="B5" s="7" t="s">
        <v>2</v>
      </c>
      <c r="C5" s="7" t="s">
        <v>3</v>
      </c>
      <c r="D5" s="8" t="s">
        <v>4</v>
      </c>
    </row>
    <row r="6" spans="1:4" ht="13.5" thickBot="1">
      <c r="A6" s="9" t="s">
        <v>5</v>
      </c>
      <c r="B6" s="10" t="s">
        <v>6</v>
      </c>
      <c r="C6" s="10" t="s">
        <v>7</v>
      </c>
      <c r="D6" s="11" t="s">
        <v>8</v>
      </c>
    </row>
    <row r="7" spans="1:4" ht="12.75">
      <c r="A7" s="12">
        <v>1985</v>
      </c>
      <c r="B7" s="13">
        <v>411</v>
      </c>
      <c r="C7" s="14">
        <v>338</v>
      </c>
      <c r="D7" s="15">
        <v>167243.6382868751</v>
      </c>
    </row>
    <row r="8" spans="1:4" ht="12.75">
      <c r="A8" s="16">
        <v>1986</v>
      </c>
      <c r="B8" s="17">
        <v>418</v>
      </c>
      <c r="C8" s="15">
        <v>313</v>
      </c>
      <c r="D8" s="15">
        <v>173993.00421910497</v>
      </c>
    </row>
    <row r="9" spans="1:4" ht="12.75">
      <c r="A9" s="16">
        <v>1987</v>
      </c>
      <c r="B9" s="17">
        <v>431</v>
      </c>
      <c r="C9" s="15">
        <v>332</v>
      </c>
      <c r="D9" s="15">
        <v>157885.8798216196</v>
      </c>
    </row>
    <row r="10" spans="1:4" ht="12.75">
      <c r="A10" s="16">
        <v>1988</v>
      </c>
      <c r="B10" s="17">
        <v>371</v>
      </c>
      <c r="C10" s="15">
        <v>296</v>
      </c>
      <c r="D10" s="15">
        <v>139747.33451131705</v>
      </c>
    </row>
    <row r="11" spans="1:4" ht="12.75">
      <c r="A11" s="16">
        <v>1989</v>
      </c>
      <c r="B11" s="17">
        <v>326</v>
      </c>
      <c r="C11" s="15">
        <v>249</v>
      </c>
      <c r="D11" s="15">
        <v>123550.05829817412</v>
      </c>
    </row>
    <row r="12" spans="1:4" ht="12.75">
      <c r="A12" s="16">
        <v>1990</v>
      </c>
      <c r="B12" s="17">
        <v>319</v>
      </c>
      <c r="C12" s="15">
        <v>250</v>
      </c>
      <c r="D12" s="15">
        <v>123171.42067241234</v>
      </c>
    </row>
    <row r="13" spans="1:4" ht="12.75">
      <c r="A13" s="16">
        <v>1991</v>
      </c>
      <c r="B13" s="17">
        <v>300</v>
      </c>
      <c r="C13" s="15">
        <v>215</v>
      </c>
      <c r="D13" s="15">
        <v>127691.03169737838</v>
      </c>
    </row>
    <row r="14" spans="1:4" ht="12.75">
      <c r="A14" s="16">
        <v>1992</v>
      </c>
      <c r="B14" s="17">
        <v>246</v>
      </c>
      <c r="C14" s="15">
        <v>154</v>
      </c>
      <c r="D14" s="15">
        <v>81545.32232279157</v>
      </c>
    </row>
    <row r="15" spans="1:4" ht="12.75">
      <c r="A15" s="16">
        <v>1993</v>
      </c>
      <c r="B15" s="17">
        <v>211</v>
      </c>
      <c r="C15" s="15">
        <v>157</v>
      </c>
      <c r="D15" s="15">
        <v>82903.60967869892</v>
      </c>
    </row>
    <row r="16" spans="1:4" ht="12.75">
      <c r="A16" s="16">
        <v>1994</v>
      </c>
      <c r="B16" s="17">
        <v>354</v>
      </c>
      <c r="C16" s="15">
        <v>254</v>
      </c>
      <c r="D16" s="15">
        <v>111595.9275419807</v>
      </c>
    </row>
    <row r="17" spans="1:4" ht="12.75">
      <c r="A17" s="16">
        <v>1995</v>
      </c>
      <c r="B17" s="17">
        <v>498</v>
      </c>
      <c r="C17" s="15">
        <v>190</v>
      </c>
      <c r="D17" s="15">
        <v>106601.51695455147</v>
      </c>
    </row>
    <row r="18" spans="1:4" ht="12.75">
      <c r="A18" s="16">
        <v>1996</v>
      </c>
      <c r="B18" s="17">
        <v>705</v>
      </c>
      <c r="C18" s="15">
        <v>488</v>
      </c>
      <c r="D18" s="15">
        <v>201387.13593691777</v>
      </c>
    </row>
    <row r="19" spans="1:4" ht="12.75">
      <c r="A19" s="16">
        <v>1997</v>
      </c>
      <c r="B19" s="17">
        <v>582</v>
      </c>
      <c r="C19" s="15">
        <v>389</v>
      </c>
      <c r="D19" s="15">
        <v>130059.01938865049</v>
      </c>
    </row>
    <row r="20" spans="1:4" ht="12.75">
      <c r="A20" s="16" t="s">
        <v>9</v>
      </c>
      <c r="B20" s="17">
        <v>503</v>
      </c>
      <c r="C20" s="15">
        <v>363</v>
      </c>
      <c r="D20" s="15">
        <v>125845.92453692017</v>
      </c>
    </row>
    <row r="21" spans="1:4" ht="12.75">
      <c r="A21" s="16" t="s">
        <v>253</v>
      </c>
      <c r="B21" s="17">
        <v>513</v>
      </c>
      <c r="C21" s="15">
        <v>270</v>
      </c>
      <c r="D21" s="15">
        <v>106922</v>
      </c>
    </row>
    <row r="22" spans="1:4" ht="12.75">
      <c r="A22" s="16" t="s">
        <v>254</v>
      </c>
      <c r="B22" s="17">
        <v>455</v>
      </c>
      <c r="C22" s="15">
        <v>409</v>
      </c>
      <c r="D22" s="15">
        <v>126517</v>
      </c>
    </row>
    <row r="23" spans="1:4" ht="12.75">
      <c r="A23" s="16" t="s">
        <v>255</v>
      </c>
      <c r="B23" s="17">
        <v>471.644</v>
      </c>
      <c r="C23" s="15">
        <v>308.829</v>
      </c>
      <c r="D23" s="15">
        <v>120661</v>
      </c>
    </row>
    <row r="24" spans="1:4" ht="13.5" thickBot="1">
      <c r="A24" s="42" t="s">
        <v>256</v>
      </c>
      <c r="B24" s="18">
        <v>555.711</v>
      </c>
      <c r="C24" s="19">
        <v>485.287</v>
      </c>
      <c r="D24" s="20">
        <v>147144.5692</v>
      </c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  <row r="33" spans="1:4" ht="12.75">
      <c r="A33" s="21"/>
      <c r="B33" s="21"/>
      <c r="C33" s="21"/>
      <c r="D33" s="21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A20:A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H75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140625" style="88" customWidth="1"/>
    <col min="2" max="2" width="12.7109375" style="88" customWidth="1"/>
    <col min="3" max="4" width="12.7109375" style="100" customWidth="1"/>
    <col min="5" max="5" width="12.7109375" style="88" customWidth="1"/>
    <col min="6" max="7" width="12.7109375" style="100" customWidth="1"/>
    <col min="8" max="16384" width="11.421875" style="88" customWidth="1"/>
  </cols>
  <sheetData>
    <row r="1" spans="1:7" s="87" customFormat="1" ht="18">
      <c r="A1" s="317" t="s">
        <v>0</v>
      </c>
      <c r="B1" s="317"/>
      <c r="C1" s="317"/>
      <c r="D1" s="317"/>
      <c r="E1" s="317"/>
      <c r="F1" s="317"/>
      <c r="G1" s="317"/>
    </row>
    <row r="2" spans="1:7" ht="12.75">
      <c r="A2" s="105"/>
      <c r="B2" s="105"/>
      <c r="C2" s="110"/>
      <c r="D2" s="110"/>
      <c r="E2" s="105"/>
      <c r="F2" s="110"/>
      <c r="G2" s="110"/>
    </row>
    <row r="3" spans="1:7" s="78" customFormat="1" ht="15">
      <c r="A3" s="318" t="s">
        <v>247</v>
      </c>
      <c r="B3" s="318"/>
      <c r="C3" s="318"/>
      <c r="D3" s="318"/>
      <c r="E3" s="318"/>
      <c r="F3" s="318"/>
      <c r="G3" s="318"/>
    </row>
    <row r="4" spans="3:7" s="78" customFormat="1" ht="14.25">
      <c r="C4" s="94"/>
      <c r="D4" s="94"/>
      <c r="F4" s="94"/>
      <c r="G4" s="94"/>
    </row>
    <row r="5" spans="1:7" ht="12.75">
      <c r="A5" s="319" t="s">
        <v>39</v>
      </c>
      <c r="B5" s="321" t="s">
        <v>20</v>
      </c>
      <c r="C5" s="322"/>
      <c r="D5" s="323"/>
      <c r="E5" s="321" t="s">
        <v>21</v>
      </c>
      <c r="F5" s="322"/>
      <c r="G5" s="322"/>
    </row>
    <row r="6" spans="1:8" ht="13.5" thickBot="1">
      <c r="A6" s="320"/>
      <c r="B6" s="228">
        <v>2000</v>
      </c>
      <c r="C6" s="228">
        <v>2001</v>
      </c>
      <c r="D6" s="228">
        <v>2002</v>
      </c>
      <c r="E6" s="228">
        <v>2000</v>
      </c>
      <c r="F6" s="229">
        <v>2001</v>
      </c>
      <c r="G6" s="229">
        <v>2002</v>
      </c>
      <c r="H6"/>
    </row>
    <row r="7" spans="1:8" ht="12.75">
      <c r="A7" s="89" t="s">
        <v>40</v>
      </c>
      <c r="B7" s="90">
        <v>56576.69</v>
      </c>
      <c r="C7" s="90">
        <v>56435.625</v>
      </c>
      <c r="D7" s="90">
        <v>56477.471</v>
      </c>
      <c r="E7" s="90">
        <v>5948.035</v>
      </c>
      <c r="F7" s="90">
        <v>4705.734</v>
      </c>
      <c r="G7" s="97">
        <v>4921.651</v>
      </c>
      <c r="H7"/>
    </row>
    <row r="8" spans="1:8" ht="12.75">
      <c r="A8" s="98"/>
      <c r="B8" s="95"/>
      <c r="C8" s="95"/>
      <c r="D8" s="95"/>
      <c r="E8" s="95"/>
      <c r="F8" s="95"/>
      <c r="G8" s="111"/>
      <c r="H8"/>
    </row>
    <row r="9" spans="1:8" ht="12.75">
      <c r="A9" s="233" t="s">
        <v>241</v>
      </c>
      <c r="B9" s="95"/>
      <c r="C9" s="95"/>
      <c r="D9" s="95"/>
      <c r="E9" s="95"/>
      <c r="F9" s="95"/>
      <c r="G9" s="111"/>
      <c r="H9"/>
    </row>
    <row r="10" spans="1:8" ht="12.75">
      <c r="A10" s="234" t="s">
        <v>41</v>
      </c>
      <c r="B10" s="235">
        <f>SUM(B11:B21)</f>
        <v>1426.3509999999999</v>
      </c>
      <c r="C10" s="235">
        <f>SUM(C11:C21)</f>
        <v>847.892</v>
      </c>
      <c r="D10" s="104">
        <v>26.487</v>
      </c>
      <c r="E10" s="235">
        <f>SUM(E11:E21)</f>
        <v>4085.3509999999997</v>
      </c>
      <c r="F10" s="235">
        <f>SUM(F11:F21)</f>
        <v>3614.997</v>
      </c>
      <c r="G10" s="236">
        <f>SUM(G11:G21)</f>
        <v>3242.7880000000005</v>
      </c>
      <c r="H10"/>
    </row>
    <row r="11" spans="1:8" ht="12.75">
      <c r="A11" s="93" t="s">
        <v>42</v>
      </c>
      <c r="B11" s="113">
        <v>41.478</v>
      </c>
      <c r="C11" s="106" t="s">
        <v>34</v>
      </c>
      <c r="D11" s="106" t="s">
        <v>34</v>
      </c>
      <c r="E11" s="113">
        <v>268.497</v>
      </c>
      <c r="F11" s="113">
        <v>281.034</v>
      </c>
      <c r="G11" s="258">
        <v>245.815</v>
      </c>
      <c r="H11"/>
    </row>
    <row r="12" spans="1:8" ht="12.75">
      <c r="A12" s="93" t="s">
        <v>69</v>
      </c>
      <c r="B12" s="106" t="s">
        <v>34</v>
      </c>
      <c r="C12" s="106" t="s">
        <v>34</v>
      </c>
      <c r="D12" s="106" t="s">
        <v>34</v>
      </c>
      <c r="E12" s="113">
        <v>25.487</v>
      </c>
      <c r="F12" s="106" t="s">
        <v>34</v>
      </c>
      <c r="G12" s="107" t="s">
        <v>34</v>
      </c>
      <c r="H12"/>
    </row>
    <row r="13" spans="1:8" ht="12.75">
      <c r="A13" s="93" t="s">
        <v>43</v>
      </c>
      <c r="B13" s="106" t="s">
        <v>34</v>
      </c>
      <c r="C13" s="106" t="s">
        <v>34</v>
      </c>
      <c r="D13" s="104">
        <v>12.7</v>
      </c>
      <c r="E13" s="113">
        <v>367.346</v>
      </c>
      <c r="F13" s="113">
        <v>448.06</v>
      </c>
      <c r="G13" s="258">
        <v>440.09</v>
      </c>
      <c r="H13"/>
    </row>
    <row r="14" spans="1:8" ht="12.75">
      <c r="A14" s="93" t="s">
        <v>44</v>
      </c>
      <c r="B14" s="106" t="s">
        <v>34</v>
      </c>
      <c r="C14" s="106" t="s">
        <v>34</v>
      </c>
      <c r="D14" s="106" t="s">
        <v>34</v>
      </c>
      <c r="E14" s="106" t="s">
        <v>34</v>
      </c>
      <c r="F14" s="113">
        <v>21.286</v>
      </c>
      <c r="G14" s="258">
        <v>0.72</v>
      </c>
      <c r="H14"/>
    </row>
    <row r="15" spans="1:8" ht="12.75">
      <c r="A15" s="93" t="s">
        <v>45</v>
      </c>
      <c r="B15" s="113">
        <v>744.366</v>
      </c>
      <c r="C15" s="113">
        <v>324.153</v>
      </c>
      <c r="D15" s="104">
        <v>214.217</v>
      </c>
      <c r="E15" s="113">
        <v>335.991</v>
      </c>
      <c r="F15" s="113">
        <v>64.265</v>
      </c>
      <c r="G15" s="258">
        <v>285.565</v>
      </c>
      <c r="H15"/>
    </row>
    <row r="16" spans="1:8" ht="12.75">
      <c r="A16" s="93" t="s">
        <v>46</v>
      </c>
      <c r="B16" s="106" t="s">
        <v>34</v>
      </c>
      <c r="C16" s="106" t="s">
        <v>34</v>
      </c>
      <c r="D16" s="106" t="s">
        <v>34</v>
      </c>
      <c r="E16" s="113">
        <v>288.13</v>
      </c>
      <c r="F16" s="113">
        <v>235.26</v>
      </c>
      <c r="G16" s="258">
        <v>178.642</v>
      </c>
      <c r="H16"/>
    </row>
    <row r="17" spans="1:8" ht="12.75">
      <c r="A17" s="93" t="s">
        <v>47</v>
      </c>
      <c r="B17" s="113">
        <v>78.904</v>
      </c>
      <c r="C17" s="113">
        <v>124.529</v>
      </c>
      <c r="D17" s="104">
        <v>323.933</v>
      </c>
      <c r="E17" s="113">
        <v>63.677</v>
      </c>
      <c r="F17" s="113">
        <v>16.004</v>
      </c>
      <c r="G17" s="258">
        <v>56.662</v>
      </c>
      <c r="H17"/>
    </row>
    <row r="18" spans="1:8" ht="12.75">
      <c r="A18" s="93" t="s">
        <v>48</v>
      </c>
      <c r="B18" s="113">
        <v>279.986</v>
      </c>
      <c r="C18" s="113">
        <v>310.449</v>
      </c>
      <c r="D18" s="104">
        <v>320.197</v>
      </c>
      <c r="E18" s="113">
        <v>82.587</v>
      </c>
      <c r="F18" s="113">
        <v>219.25</v>
      </c>
      <c r="G18" s="258">
        <v>216.046</v>
      </c>
      <c r="H18"/>
    </row>
    <row r="19" spans="1:8" ht="12.75">
      <c r="A19" s="93" t="s">
        <v>49</v>
      </c>
      <c r="B19" s="113">
        <v>280.724</v>
      </c>
      <c r="C19" s="113">
        <v>66.326</v>
      </c>
      <c r="D19" s="104">
        <v>221.965</v>
      </c>
      <c r="E19" s="113">
        <v>2547.441</v>
      </c>
      <c r="F19" s="113">
        <v>2242.906</v>
      </c>
      <c r="G19" s="258">
        <v>1721.332</v>
      </c>
      <c r="H19"/>
    </row>
    <row r="20" spans="1:8" ht="12.75">
      <c r="A20" s="93" t="s">
        <v>50</v>
      </c>
      <c r="B20" s="113">
        <v>0.893</v>
      </c>
      <c r="C20" s="113">
        <v>22.435</v>
      </c>
      <c r="D20" s="106" t="s">
        <v>34</v>
      </c>
      <c r="E20" s="113">
        <v>12.595</v>
      </c>
      <c r="F20" s="113">
        <v>5.682</v>
      </c>
      <c r="G20" s="258">
        <v>11.536</v>
      </c>
      <c r="H20"/>
    </row>
    <row r="21" spans="1:8" ht="12.75">
      <c r="A21" s="93" t="s">
        <v>63</v>
      </c>
      <c r="B21" s="106" t="s">
        <v>34</v>
      </c>
      <c r="C21" s="106" t="s">
        <v>34</v>
      </c>
      <c r="D21" s="106" t="s">
        <v>34</v>
      </c>
      <c r="E21" s="113">
        <v>93.6</v>
      </c>
      <c r="F21" s="113">
        <v>81.25</v>
      </c>
      <c r="G21" s="258">
        <v>86.38</v>
      </c>
      <c r="H21"/>
    </row>
    <row r="22" spans="1:8" ht="12.75">
      <c r="A22" s="98" t="s">
        <v>51</v>
      </c>
      <c r="B22" s="95"/>
      <c r="C22" s="95"/>
      <c r="D22" s="95"/>
      <c r="E22" s="95"/>
      <c r="F22" s="95"/>
      <c r="G22" s="111"/>
      <c r="H22"/>
    </row>
    <row r="23" spans="1:8" ht="12.75">
      <c r="A23" s="234" t="s">
        <v>52</v>
      </c>
      <c r="B23" s="95"/>
      <c r="C23" s="95"/>
      <c r="D23" s="95"/>
      <c r="E23" s="95"/>
      <c r="F23" s="95"/>
      <c r="G23" s="111"/>
      <c r="H23"/>
    </row>
    <row r="24" spans="1:8" ht="12.75">
      <c r="A24" s="93" t="s">
        <v>64</v>
      </c>
      <c r="B24" s="106" t="s">
        <v>34</v>
      </c>
      <c r="C24" s="106" t="s">
        <v>34</v>
      </c>
      <c r="D24" s="106" t="s">
        <v>34</v>
      </c>
      <c r="E24" s="113">
        <v>42.75</v>
      </c>
      <c r="F24" s="113">
        <v>19.8</v>
      </c>
      <c r="G24" s="107" t="s">
        <v>34</v>
      </c>
      <c r="H24"/>
    </row>
    <row r="25" spans="1:8" ht="12.75">
      <c r="A25" s="93" t="s">
        <v>53</v>
      </c>
      <c r="B25" s="106" t="s">
        <v>34</v>
      </c>
      <c r="C25" s="106" t="s">
        <v>34</v>
      </c>
      <c r="D25" s="106" t="s">
        <v>34</v>
      </c>
      <c r="E25" s="113">
        <v>26</v>
      </c>
      <c r="F25" s="106" t="s">
        <v>34</v>
      </c>
      <c r="G25" s="258">
        <v>3</v>
      </c>
      <c r="H25"/>
    </row>
    <row r="26" spans="1:8" ht="12.75">
      <c r="A26" s="93" t="s">
        <v>70</v>
      </c>
      <c r="B26" s="106" t="s">
        <v>34</v>
      </c>
      <c r="C26" s="106" t="s">
        <v>34</v>
      </c>
      <c r="D26" s="106" t="s">
        <v>34</v>
      </c>
      <c r="E26" s="113">
        <v>33.618</v>
      </c>
      <c r="F26" s="113">
        <v>4.175</v>
      </c>
      <c r="G26" s="107" t="s">
        <v>34</v>
      </c>
      <c r="H26"/>
    </row>
    <row r="27" spans="1:7" ht="12.75">
      <c r="A27" s="93" t="s">
        <v>54</v>
      </c>
      <c r="B27" s="113">
        <v>565.836</v>
      </c>
      <c r="C27" s="113">
        <v>747.274</v>
      </c>
      <c r="D27" s="113">
        <v>773.752</v>
      </c>
      <c r="E27" s="113">
        <v>12</v>
      </c>
      <c r="F27" s="113">
        <v>2.7</v>
      </c>
      <c r="G27" s="107" t="s">
        <v>34</v>
      </c>
    </row>
    <row r="28" spans="1:7" ht="12.75">
      <c r="A28" s="93" t="s">
        <v>71</v>
      </c>
      <c r="B28" s="106" t="s">
        <v>34</v>
      </c>
      <c r="C28" s="106" t="s">
        <v>34</v>
      </c>
      <c r="D28" s="106" t="s">
        <v>34</v>
      </c>
      <c r="E28" s="113">
        <v>16.913</v>
      </c>
      <c r="F28" s="113">
        <v>14.713</v>
      </c>
      <c r="G28" s="107" t="s">
        <v>34</v>
      </c>
    </row>
    <row r="29" spans="1:7" ht="12.75">
      <c r="A29" s="93" t="s">
        <v>55</v>
      </c>
      <c r="B29" s="113">
        <v>21.5</v>
      </c>
      <c r="C29" s="106" t="s">
        <v>34</v>
      </c>
      <c r="D29" s="113">
        <v>22.494</v>
      </c>
      <c r="E29" s="113">
        <v>87.12</v>
      </c>
      <c r="F29" s="113">
        <v>2</v>
      </c>
      <c r="G29" s="258">
        <v>107.4</v>
      </c>
    </row>
    <row r="30" spans="1:7" ht="12.75">
      <c r="A30" s="98" t="s">
        <v>51</v>
      </c>
      <c r="B30" s="95"/>
      <c r="C30" s="95"/>
      <c r="D30" s="95"/>
      <c r="E30" s="95"/>
      <c r="F30" s="95"/>
      <c r="G30" s="111"/>
    </row>
    <row r="31" spans="1:7" ht="12.75">
      <c r="A31" s="233" t="s">
        <v>242</v>
      </c>
      <c r="B31" s="95"/>
      <c r="C31" s="95"/>
      <c r="D31" s="95"/>
      <c r="E31" s="95"/>
      <c r="F31" s="95"/>
      <c r="G31" s="111"/>
    </row>
    <row r="32" spans="1:7" ht="12.75">
      <c r="A32" s="93" t="s">
        <v>56</v>
      </c>
      <c r="B32" s="104">
        <v>34914.038</v>
      </c>
      <c r="C32" s="104">
        <v>35133.482</v>
      </c>
      <c r="D32" s="113">
        <v>34964.496</v>
      </c>
      <c r="E32" s="104">
        <v>9.94</v>
      </c>
      <c r="F32" s="104">
        <v>25.56</v>
      </c>
      <c r="G32" s="258">
        <v>4.501</v>
      </c>
    </row>
    <row r="33" spans="1:7" ht="12.75">
      <c r="A33" s="93" t="s">
        <v>57</v>
      </c>
      <c r="B33" s="106" t="s">
        <v>34</v>
      </c>
      <c r="C33" s="106" t="s">
        <v>34</v>
      </c>
      <c r="D33" s="113">
        <v>19.55</v>
      </c>
      <c r="E33" s="106" t="s">
        <v>34</v>
      </c>
      <c r="F33" s="106" t="s">
        <v>34</v>
      </c>
      <c r="G33" s="107" t="s">
        <v>34</v>
      </c>
    </row>
    <row r="34" spans="1:7" ht="12.75">
      <c r="A34" s="93" t="s">
        <v>72</v>
      </c>
      <c r="B34" s="106" t="s">
        <v>34</v>
      </c>
      <c r="C34" s="104">
        <v>1.008</v>
      </c>
      <c r="D34" s="113">
        <v>22.65</v>
      </c>
      <c r="E34" s="106" t="s">
        <v>34</v>
      </c>
      <c r="F34" s="106" t="s">
        <v>34</v>
      </c>
      <c r="G34" s="107" t="s">
        <v>34</v>
      </c>
    </row>
    <row r="35" spans="1:7" ht="12.75">
      <c r="A35" s="93" t="s">
        <v>60</v>
      </c>
      <c r="B35" s="104">
        <v>7748.268</v>
      </c>
      <c r="C35" s="104">
        <v>9119.155</v>
      </c>
      <c r="D35" s="113">
        <v>6611.814</v>
      </c>
      <c r="E35" s="104">
        <v>20.412</v>
      </c>
      <c r="F35" s="106" t="s">
        <v>34</v>
      </c>
      <c r="G35" s="258">
        <v>43</v>
      </c>
    </row>
    <row r="36" spans="1:7" ht="12.75">
      <c r="A36" s="93" t="s">
        <v>65</v>
      </c>
      <c r="B36" s="104">
        <v>7137.108</v>
      </c>
      <c r="C36" s="104">
        <v>4922.407</v>
      </c>
      <c r="D36" s="113">
        <v>3860.684</v>
      </c>
      <c r="E36" s="104">
        <v>3.4</v>
      </c>
      <c r="F36" s="106" t="s">
        <v>34</v>
      </c>
      <c r="G36" s="258">
        <v>2.911</v>
      </c>
    </row>
    <row r="37" spans="1:7" ht="12.75">
      <c r="A37" s="93" t="s">
        <v>66</v>
      </c>
      <c r="B37" s="104">
        <v>504.45</v>
      </c>
      <c r="C37" s="104">
        <v>223.08</v>
      </c>
      <c r="D37" s="113">
        <v>121.5</v>
      </c>
      <c r="E37" s="104">
        <v>0.98</v>
      </c>
      <c r="F37" s="104">
        <v>2.123</v>
      </c>
      <c r="G37" s="258">
        <v>4.04</v>
      </c>
    </row>
    <row r="38" spans="1:7" ht="12.75">
      <c r="A38" s="93" t="s">
        <v>67</v>
      </c>
      <c r="B38" s="106" t="s">
        <v>34</v>
      </c>
      <c r="C38" s="106" t="s">
        <v>34</v>
      </c>
      <c r="D38" s="106" t="s">
        <v>34</v>
      </c>
      <c r="E38" s="104">
        <v>26.82</v>
      </c>
      <c r="F38" s="104">
        <v>36.99</v>
      </c>
      <c r="G38" s="258">
        <v>20.7</v>
      </c>
    </row>
    <row r="39" spans="1:7" ht="13.5" thickBot="1">
      <c r="A39" s="281" t="s">
        <v>68</v>
      </c>
      <c r="B39" s="109" t="s">
        <v>34</v>
      </c>
      <c r="C39" s="109" t="s">
        <v>34</v>
      </c>
      <c r="D39" s="109" t="s">
        <v>34</v>
      </c>
      <c r="E39" s="282">
        <v>5.1</v>
      </c>
      <c r="F39" s="109" t="s">
        <v>34</v>
      </c>
      <c r="G39" s="283">
        <v>6.845</v>
      </c>
    </row>
    <row r="40" ht="12.75">
      <c r="A40" s="88" t="s">
        <v>59</v>
      </c>
    </row>
    <row r="41" ht="12.75">
      <c r="A41" s="88" t="s">
        <v>51</v>
      </c>
    </row>
    <row r="42" ht="12.75">
      <c r="A42" s="88" t="s">
        <v>51</v>
      </c>
    </row>
    <row r="43" ht="12.75">
      <c r="A43" s="88" t="s">
        <v>51</v>
      </c>
    </row>
    <row r="44" ht="12.75">
      <c r="A44" s="88" t="s">
        <v>51</v>
      </c>
    </row>
    <row r="45" ht="12.75">
      <c r="A45" s="88" t="s">
        <v>51</v>
      </c>
    </row>
    <row r="46" ht="12.75">
      <c r="A46" s="88" t="s">
        <v>51</v>
      </c>
    </row>
    <row r="47" ht="12.75">
      <c r="A47" s="88" t="s">
        <v>51</v>
      </c>
    </row>
    <row r="48" ht="12.75">
      <c r="A48" s="88" t="s">
        <v>51</v>
      </c>
    </row>
    <row r="49" ht="12.75">
      <c r="A49" s="88" t="s">
        <v>51</v>
      </c>
    </row>
    <row r="50" ht="12.75">
      <c r="A50" s="88" t="s">
        <v>51</v>
      </c>
    </row>
    <row r="51" ht="12.75">
      <c r="A51" s="88" t="s">
        <v>51</v>
      </c>
    </row>
    <row r="52" ht="12.75">
      <c r="A52" s="88" t="s">
        <v>51</v>
      </c>
    </row>
    <row r="53" ht="12.75">
      <c r="A53" s="88" t="s">
        <v>51</v>
      </c>
    </row>
    <row r="54" ht="12.75">
      <c r="A54" s="88" t="s">
        <v>51</v>
      </c>
    </row>
    <row r="55" ht="12.75">
      <c r="A55" s="88" t="s">
        <v>51</v>
      </c>
    </row>
    <row r="56" ht="12.75">
      <c r="A56" s="88" t="s">
        <v>51</v>
      </c>
    </row>
    <row r="57" ht="12.75">
      <c r="A57" s="88" t="s">
        <v>51</v>
      </c>
    </row>
    <row r="58" ht="12.75">
      <c r="A58" s="88" t="s">
        <v>51</v>
      </c>
    </row>
    <row r="59" ht="12.75">
      <c r="A59" s="88" t="s">
        <v>51</v>
      </c>
    </row>
    <row r="60" ht="12.75">
      <c r="A60" s="88" t="s">
        <v>51</v>
      </c>
    </row>
    <row r="61" ht="12.75">
      <c r="A61" s="88" t="s">
        <v>51</v>
      </c>
    </row>
    <row r="62" ht="12.75">
      <c r="A62" s="88" t="s">
        <v>51</v>
      </c>
    </row>
    <row r="63" ht="12.75">
      <c r="A63" s="88" t="s">
        <v>51</v>
      </c>
    </row>
    <row r="64" ht="12.75">
      <c r="A64" s="88" t="s">
        <v>51</v>
      </c>
    </row>
    <row r="65" ht="12.75">
      <c r="A65" s="88" t="s">
        <v>51</v>
      </c>
    </row>
    <row r="66" ht="12.75">
      <c r="A66" s="88" t="s">
        <v>51</v>
      </c>
    </row>
    <row r="67" ht="12.75">
      <c r="A67" s="88" t="s">
        <v>51</v>
      </c>
    </row>
    <row r="68" ht="12.75">
      <c r="A68" s="88" t="s">
        <v>51</v>
      </c>
    </row>
    <row r="69" ht="12.75">
      <c r="A69" s="88" t="s">
        <v>51</v>
      </c>
    </row>
    <row r="70" ht="12.75">
      <c r="A70" s="88" t="s">
        <v>51</v>
      </c>
    </row>
    <row r="71" ht="12.75">
      <c r="A71" s="88" t="s">
        <v>51</v>
      </c>
    </row>
    <row r="72" ht="12.75">
      <c r="A72" s="88" t="s">
        <v>51</v>
      </c>
    </row>
    <row r="73" ht="12.75">
      <c r="A73" s="88" t="s">
        <v>51</v>
      </c>
    </row>
    <row r="74" ht="12.75">
      <c r="A74" s="88" t="s">
        <v>51</v>
      </c>
    </row>
    <row r="75" ht="12.75">
      <c r="A75" s="88" t="s">
        <v>51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 transitionEvaluation="1"/>
  <dimension ref="A1:E48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168" customWidth="1"/>
    <col min="2" max="5" width="23.57421875" style="168" customWidth="1"/>
    <col min="6" max="16384" width="11.00390625" style="168" customWidth="1"/>
  </cols>
  <sheetData>
    <row r="1" spans="1:5" s="167" customFormat="1" ht="18">
      <c r="A1" s="326" t="s">
        <v>0</v>
      </c>
      <c r="B1" s="326"/>
      <c r="C1" s="326"/>
      <c r="D1" s="326"/>
      <c r="E1" s="326"/>
    </row>
    <row r="3" spans="1:5" s="169" customFormat="1" ht="15">
      <c r="A3" s="327" t="s">
        <v>248</v>
      </c>
      <c r="B3" s="327"/>
      <c r="C3" s="327"/>
      <c r="D3" s="327"/>
      <c r="E3" s="327"/>
    </row>
    <row r="4" s="169" customFormat="1" ht="14.25"/>
    <row r="5" spans="1:5" ht="12.75">
      <c r="A5" s="170"/>
      <c r="B5" s="324" t="s">
        <v>2</v>
      </c>
      <c r="C5" s="324"/>
      <c r="D5" s="324" t="s">
        <v>3</v>
      </c>
      <c r="E5" s="325"/>
    </row>
    <row r="6" spans="1:5" ht="12.75">
      <c r="A6" s="171" t="s">
        <v>74</v>
      </c>
      <c r="B6" s="172" t="s">
        <v>75</v>
      </c>
      <c r="C6" s="173"/>
      <c r="D6" s="172" t="s">
        <v>75</v>
      </c>
      <c r="E6" s="174"/>
    </row>
    <row r="7" spans="1:5" ht="12.75">
      <c r="A7" s="175"/>
      <c r="B7" s="176" t="s">
        <v>78</v>
      </c>
      <c r="C7" s="185">
        <v>2002</v>
      </c>
      <c r="D7" s="176" t="s">
        <v>78</v>
      </c>
      <c r="E7" s="186">
        <v>2002</v>
      </c>
    </row>
    <row r="8" spans="1:5" ht="13.5" thickBot="1">
      <c r="A8" s="175"/>
      <c r="B8" s="176" t="s">
        <v>79</v>
      </c>
      <c r="C8" s="176" t="s">
        <v>79</v>
      </c>
      <c r="D8" s="176" t="s">
        <v>80</v>
      </c>
      <c r="E8" s="177" t="s">
        <v>80</v>
      </c>
    </row>
    <row r="9" spans="1:5" ht="12.75">
      <c r="A9" s="178" t="s">
        <v>40</v>
      </c>
      <c r="B9" s="179">
        <v>26070</v>
      </c>
      <c r="C9" s="180">
        <v>27544.788</v>
      </c>
      <c r="D9" s="179">
        <v>16196</v>
      </c>
      <c r="E9" s="181">
        <v>19218.867</v>
      </c>
    </row>
    <row r="10" spans="1:5" ht="12.75">
      <c r="A10" s="175"/>
      <c r="B10" s="182"/>
      <c r="C10" s="182"/>
      <c r="D10" s="182"/>
      <c r="E10" s="183"/>
    </row>
    <row r="11" spans="1:5" ht="12.75">
      <c r="A11" s="237" t="s">
        <v>241</v>
      </c>
      <c r="B11" s="182"/>
      <c r="C11" s="182"/>
      <c r="D11" s="182"/>
      <c r="E11" s="183"/>
    </row>
    <row r="12" spans="1:5" ht="12.75">
      <c r="A12" s="238" t="s">
        <v>41</v>
      </c>
      <c r="B12" s="239">
        <f>SUM(B13:B22)</f>
        <v>321</v>
      </c>
      <c r="C12" s="239">
        <f>SUM(C13:C22)</f>
        <v>49.424</v>
      </c>
      <c r="D12" s="239">
        <f>SUM(D13:D22)</f>
        <v>188</v>
      </c>
      <c r="E12" s="240">
        <f>SUM(E13:E22)</f>
        <v>83.757</v>
      </c>
    </row>
    <row r="13" spans="1:5" ht="12.75">
      <c r="A13" s="184" t="s">
        <v>81</v>
      </c>
      <c r="B13" s="182">
        <v>2</v>
      </c>
      <c r="C13" s="182" t="s">
        <v>34</v>
      </c>
      <c r="D13" s="182">
        <v>7</v>
      </c>
      <c r="E13" s="183" t="s">
        <v>34</v>
      </c>
    </row>
    <row r="14" spans="1:5" ht="12.75">
      <c r="A14" s="184" t="s">
        <v>83</v>
      </c>
      <c r="B14" s="182">
        <v>1</v>
      </c>
      <c r="C14" s="182" t="s">
        <v>34</v>
      </c>
      <c r="D14" s="182">
        <v>2</v>
      </c>
      <c r="E14" s="168">
        <v>1</v>
      </c>
    </row>
    <row r="15" spans="1:5" ht="12.75">
      <c r="A15" s="184" t="s">
        <v>85</v>
      </c>
      <c r="B15" s="182">
        <v>83</v>
      </c>
      <c r="C15" s="168">
        <v>11.9</v>
      </c>
      <c r="D15" s="182">
        <v>53</v>
      </c>
      <c r="E15" s="168">
        <v>15.7</v>
      </c>
    </row>
    <row r="16" spans="1:5" ht="12.75">
      <c r="A16" s="184" t="s">
        <v>87</v>
      </c>
      <c r="B16" s="182">
        <v>6</v>
      </c>
      <c r="C16" s="168">
        <v>2.863</v>
      </c>
      <c r="D16" s="182">
        <v>9</v>
      </c>
      <c r="E16" s="168">
        <v>8.469</v>
      </c>
    </row>
    <row r="17" spans="1:5" ht="12.75">
      <c r="A17" s="184" t="s">
        <v>88</v>
      </c>
      <c r="B17" s="182">
        <v>15</v>
      </c>
      <c r="C17" s="168">
        <v>10.413</v>
      </c>
      <c r="D17" s="182">
        <v>25</v>
      </c>
      <c r="E17" s="168">
        <v>22.025</v>
      </c>
    </row>
    <row r="18" spans="1:5" ht="12.75">
      <c r="A18" s="184" t="s">
        <v>89</v>
      </c>
      <c r="B18" s="182">
        <v>1</v>
      </c>
      <c r="C18" s="168">
        <v>1.4</v>
      </c>
      <c r="D18" s="182">
        <v>3</v>
      </c>
      <c r="E18" s="168">
        <v>5</v>
      </c>
    </row>
    <row r="19" spans="1:5" ht="12.75">
      <c r="A19" s="184" t="s">
        <v>90</v>
      </c>
      <c r="B19" s="182">
        <v>1</v>
      </c>
      <c r="C19" s="168">
        <v>1.2</v>
      </c>
      <c r="D19" s="182">
        <v>6</v>
      </c>
      <c r="E19" s="168">
        <v>6</v>
      </c>
    </row>
    <row r="20" spans="1:5" ht="12.75">
      <c r="A20" s="184" t="s">
        <v>91</v>
      </c>
      <c r="B20" s="182">
        <v>23</v>
      </c>
      <c r="C20" s="168">
        <v>10.08</v>
      </c>
      <c r="D20" s="182">
        <v>38</v>
      </c>
      <c r="E20" s="168">
        <v>19.907</v>
      </c>
    </row>
    <row r="21" spans="1:5" ht="12.75">
      <c r="A21" s="184" t="s">
        <v>92</v>
      </c>
      <c r="B21" s="182">
        <v>187</v>
      </c>
      <c r="C21" s="168">
        <v>10.851</v>
      </c>
      <c r="D21" s="182">
        <v>41</v>
      </c>
      <c r="E21" s="168">
        <v>5.656</v>
      </c>
    </row>
    <row r="22" spans="1:5" ht="12.75">
      <c r="A22" s="184" t="s">
        <v>94</v>
      </c>
      <c r="B22" s="182">
        <v>2</v>
      </c>
      <c r="C22" s="168">
        <v>0.717</v>
      </c>
      <c r="D22" s="182">
        <v>4</v>
      </c>
      <c r="E22" s="183" t="s">
        <v>34</v>
      </c>
    </row>
    <row r="23" spans="1:5" ht="12.75">
      <c r="A23" s="175"/>
      <c r="B23" s="182"/>
      <c r="C23" s="182"/>
      <c r="D23" s="182"/>
      <c r="E23" s="183"/>
    </row>
    <row r="24" spans="1:5" ht="12.75">
      <c r="A24" s="238" t="s">
        <v>52</v>
      </c>
      <c r="B24" s="182"/>
      <c r="C24" s="182"/>
      <c r="D24" s="182"/>
      <c r="E24" s="183"/>
    </row>
    <row r="25" spans="1:5" ht="12.75">
      <c r="A25" s="184" t="s">
        <v>95</v>
      </c>
      <c r="B25" s="182">
        <v>39</v>
      </c>
      <c r="C25" s="168">
        <v>30</v>
      </c>
      <c r="D25" s="182">
        <v>36</v>
      </c>
      <c r="E25" s="168">
        <v>8.087</v>
      </c>
    </row>
    <row r="26" spans="1:5" ht="12.75">
      <c r="A26" s="184" t="s">
        <v>96</v>
      </c>
      <c r="B26" s="182">
        <v>1</v>
      </c>
      <c r="C26" s="182" t="s">
        <v>34</v>
      </c>
      <c r="D26" s="182">
        <v>1</v>
      </c>
      <c r="E26" s="183" t="s">
        <v>34</v>
      </c>
    </row>
    <row r="27" spans="1:5" ht="12.75">
      <c r="A27" s="184" t="s">
        <v>97</v>
      </c>
      <c r="B27" s="182" t="s">
        <v>34</v>
      </c>
      <c r="C27" s="168">
        <v>0.696</v>
      </c>
      <c r="D27" s="182">
        <v>2</v>
      </c>
      <c r="E27" s="168">
        <v>0.781</v>
      </c>
    </row>
    <row r="28" spans="1:5" ht="12.75">
      <c r="A28" s="184" t="s">
        <v>98</v>
      </c>
      <c r="B28" s="182" t="s">
        <v>34</v>
      </c>
      <c r="C28" s="182" t="s">
        <v>34</v>
      </c>
      <c r="D28" s="182" t="s">
        <v>34</v>
      </c>
      <c r="E28" s="168">
        <v>0.6</v>
      </c>
    </row>
    <row r="29" spans="1:5" ht="12.75">
      <c r="A29" s="184" t="s">
        <v>100</v>
      </c>
      <c r="B29" s="182">
        <v>5</v>
      </c>
      <c r="C29" s="168">
        <v>4</v>
      </c>
      <c r="D29" s="182">
        <v>5</v>
      </c>
      <c r="E29" s="168">
        <v>3.296</v>
      </c>
    </row>
    <row r="30" spans="1:5" ht="12.75">
      <c r="A30" s="184" t="s">
        <v>101</v>
      </c>
      <c r="B30" s="182" t="s">
        <v>34</v>
      </c>
      <c r="C30" s="182" t="s">
        <v>34</v>
      </c>
      <c r="D30" s="182" t="s">
        <v>34</v>
      </c>
      <c r="E30" s="168">
        <v>0.5</v>
      </c>
    </row>
    <row r="31" spans="1:5" ht="12.75">
      <c r="A31" s="184" t="s">
        <v>102</v>
      </c>
      <c r="B31" s="182" t="s">
        <v>34</v>
      </c>
      <c r="C31" s="168">
        <v>2.2</v>
      </c>
      <c r="D31" s="182" t="s">
        <v>34</v>
      </c>
      <c r="E31" s="168">
        <v>5</v>
      </c>
    </row>
    <row r="32" spans="1:5" ht="12.75">
      <c r="A32" s="184" t="s">
        <v>103</v>
      </c>
      <c r="B32" s="182">
        <v>19</v>
      </c>
      <c r="C32" s="168">
        <v>20.215</v>
      </c>
      <c r="D32" s="182">
        <v>46</v>
      </c>
      <c r="E32" s="168">
        <v>46.38</v>
      </c>
    </row>
    <row r="33" spans="1:5" ht="12.75">
      <c r="A33" s="184" t="s">
        <v>105</v>
      </c>
      <c r="B33" s="182">
        <v>105</v>
      </c>
      <c r="C33" s="168">
        <v>25.617</v>
      </c>
      <c r="D33" s="182">
        <v>82</v>
      </c>
      <c r="E33" s="168">
        <v>33.592</v>
      </c>
    </row>
    <row r="34" spans="1:5" ht="12.75">
      <c r="A34" s="184" t="s">
        <v>106</v>
      </c>
      <c r="B34" s="182">
        <v>175</v>
      </c>
      <c r="C34" s="168">
        <v>192</v>
      </c>
      <c r="D34" s="182">
        <v>206</v>
      </c>
      <c r="E34" s="168">
        <v>250</v>
      </c>
    </row>
    <row r="35" spans="1:5" ht="12.75">
      <c r="A35" s="175"/>
      <c r="B35" s="182"/>
      <c r="C35" s="182"/>
      <c r="D35" s="182"/>
      <c r="E35" s="183"/>
    </row>
    <row r="36" spans="1:5" ht="12.75">
      <c r="A36" s="237" t="s">
        <v>240</v>
      </c>
      <c r="B36" s="182"/>
      <c r="C36" s="182"/>
      <c r="D36" s="182"/>
      <c r="E36" s="183"/>
    </row>
    <row r="37" spans="1:5" ht="12.75">
      <c r="A37" s="184" t="s">
        <v>107</v>
      </c>
      <c r="B37" s="182">
        <v>178</v>
      </c>
      <c r="C37" s="168">
        <v>256.75</v>
      </c>
      <c r="D37" s="182">
        <v>191</v>
      </c>
      <c r="E37" s="168">
        <v>278.1</v>
      </c>
    </row>
    <row r="38" spans="1:5" ht="12.75">
      <c r="A38" s="184" t="s">
        <v>108</v>
      </c>
      <c r="B38" s="182">
        <v>29</v>
      </c>
      <c r="C38" s="168">
        <v>49.1</v>
      </c>
      <c r="D38" s="182">
        <v>18</v>
      </c>
      <c r="E38" s="168">
        <v>38.9</v>
      </c>
    </row>
    <row r="39" spans="1:5" ht="12.75">
      <c r="A39" s="184" t="s">
        <v>109</v>
      </c>
      <c r="B39" s="182">
        <v>5099</v>
      </c>
      <c r="C39" s="168">
        <v>4148.49</v>
      </c>
      <c r="D39" s="182">
        <v>2430</v>
      </c>
      <c r="E39" s="168">
        <v>3050.96</v>
      </c>
    </row>
    <row r="40" spans="1:5" ht="12.75">
      <c r="A40" s="184" t="s">
        <v>110</v>
      </c>
      <c r="B40" s="182">
        <v>50</v>
      </c>
      <c r="C40" s="168">
        <v>214.9</v>
      </c>
      <c r="D40" s="182">
        <v>107</v>
      </c>
      <c r="E40" s="168">
        <v>406.8</v>
      </c>
    </row>
    <row r="41" spans="1:5" ht="12.75">
      <c r="A41" s="184" t="s">
        <v>111</v>
      </c>
      <c r="B41" s="182">
        <v>762</v>
      </c>
      <c r="C41" s="168">
        <v>698.86</v>
      </c>
      <c r="D41" s="182">
        <v>1359</v>
      </c>
      <c r="E41" s="168">
        <v>1359.6</v>
      </c>
    </row>
    <row r="42" spans="1:5" ht="12.75">
      <c r="A42" s="184" t="s">
        <v>112</v>
      </c>
      <c r="B42" s="182" t="s">
        <v>34</v>
      </c>
      <c r="C42" s="182" t="s">
        <v>34</v>
      </c>
      <c r="D42" s="182" t="s">
        <v>34</v>
      </c>
      <c r="E42" s="183" t="s">
        <v>34</v>
      </c>
    </row>
    <row r="43" spans="1:5" ht="12.75">
      <c r="A43" s="184" t="s">
        <v>113</v>
      </c>
      <c r="B43" s="182">
        <v>85</v>
      </c>
      <c r="C43" s="168">
        <v>56.7</v>
      </c>
      <c r="D43" s="182">
        <v>142</v>
      </c>
      <c r="E43" s="168">
        <v>99.9</v>
      </c>
    </row>
    <row r="44" spans="1:5" ht="12.75">
      <c r="A44" s="184" t="s">
        <v>114</v>
      </c>
      <c r="B44" s="182">
        <v>1801</v>
      </c>
      <c r="C44" s="168">
        <v>2054.36</v>
      </c>
      <c r="D44" s="182">
        <v>1086</v>
      </c>
      <c r="E44" s="168">
        <v>1549.09</v>
      </c>
    </row>
    <row r="45" spans="1:5" ht="12.75">
      <c r="A45" s="184" t="s">
        <v>115</v>
      </c>
      <c r="B45" s="182" t="s">
        <v>34</v>
      </c>
      <c r="C45" s="182" t="s">
        <v>34</v>
      </c>
      <c r="D45" s="182" t="s">
        <v>34</v>
      </c>
      <c r="E45" s="183" t="s">
        <v>34</v>
      </c>
    </row>
    <row r="46" spans="1:5" ht="12.75">
      <c r="A46" s="184" t="s">
        <v>116</v>
      </c>
      <c r="B46" s="182" t="s">
        <v>34</v>
      </c>
      <c r="C46" s="182" t="s">
        <v>34</v>
      </c>
      <c r="D46" s="182" t="s">
        <v>34</v>
      </c>
      <c r="E46" s="183" t="s">
        <v>34</v>
      </c>
    </row>
    <row r="47" spans="1:5" ht="13.5" thickBot="1">
      <c r="A47" s="284" t="s">
        <v>117</v>
      </c>
      <c r="B47" s="285" t="s">
        <v>34</v>
      </c>
      <c r="C47" s="285" t="s">
        <v>34</v>
      </c>
      <c r="D47" s="285" t="s">
        <v>34</v>
      </c>
      <c r="E47" s="286" t="s">
        <v>34</v>
      </c>
    </row>
    <row r="48" ht="12.75">
      <c r="A48" s="168" t="s">
        <v>118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1"/>
  <dimension ref="A1:H30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302"/>
      <c r="H1" s="302"/>
    </row>
    <row r="2" s="3" customFormat="1" ht="14.25"/>
    <row r="3" spans="1:8" s="3" customFormat="1" ht="15">
      <c r="A3" s="303" t="s">
        <v>27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1"/>
      <c r="B5" s="22"/>
      <c r="C5" s="22"/>
      <c r="D5" s="22"/>
      <c r="E5" s="23" t="s">
        <v>10</v>
      </c>
      <c r="F5" s="22"/>
      <c r="G5" s="24" t="s">
        <v>11</v>
      </c>
      <c r="H5" s="25"/>
    </row>
    <row r="6" spans="1:8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  <c r="G6" s="27" t="s">
        <v>15</v>
      </c>
      <c r="H6" s="28"/>
    </row>
    <row r="7" spans="1:8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  <c r="G7" s="23" t="s">
        <v>20</v>
      </c>
      <c r="H7" s="23" t="s">
        <v>21</v>
      </c>
    </row>
    <row r="8" spans="1:8" ht="13.5" thickBot="1">
      <c r="A8" s="30"/>
      <c r="B8" s="22"/>
      <c r="C8" s="22"/>
      <c r="D8" s="22"/>
      <c r="E8" s="23" t="s">
        <v>22</v>
      </c>
      <c r="F8" s="22"/>
      <c r="G8" s="22"/>
      <c r="H8" s="22"/>
    </row>
    <row r="9" spans="1:8" ht="12.75">
      <c r="A9" s="31">
        <v>1985</v>
      </c>
      <c r="B9" s="32">
        <v>52.4</v>
      </c>
      <c r="C9" s="32">
        <v>11.6</v>
      </c>
      <c r="D9" s="32">
        <v>60.7</v>
      </c>
      <c r="E9" s="32">
        <v>22.099215078191676</v>
      </c>
      <c r="F9" s="32">
        <v>13029.9424230404</v>
      </c>
      <c r="G9" s="14">
        <v>585</v>
      </c>
      <c r="H9" s="14">
        <v>1442</v>
      </c>
    </row>
    <row r="10" spans="1:8" ht="12.75">
      <c r="A10" s="35">
        <v>1986</v>
      </c>
      <c r="B10" s="36">
        <v>50.2</v>
      </c>
      <c r="C10" s="36">
        <v>11.1</v>
      </c>
      <c r="D10" s="36">
        <v>55.7</v>
      </c>
      <c r="E10" s="36">
        <v>23.619775702282645</v>
      </c>
      <c r="F10" s="36">
        <v>12987.871575733534</v>
      </c>
      <c r="G10" s="15">
        <v>1205</v>
      </c>
      <c r="H10" s="15">
        <v>648</v>
      </c>
    </row>
    <row r="11" spans="1:8" ht="12.75">
      <c r="A11" s="35">
        <v>1987</v>
      </c>
      <c r="B11" s="36">
        <v>49.1</v>
      </c>
      <c r="C11" s="36">
        <v>12.6</v>
      </c>
      <c r="D11" s="36">
        <v>61.9</v>
      </c>
      <c r="E11" s="36">
        <v>23.463512555142863</v>
      </c>
      <c r="F11" s="36">
        <v>14310.098205377855</v>
      </c>
      <c r="G11" s="15">
        <v>774</v>
      </c>
      <c r="H11" s="15">
        <v>1050</v>
      </c>
    </row>
    <row r="12" spans="1:8" ht="12.75">
      <c r="A12" s="35">
        <v>1988</v>
      </c>
      <c r="B12" s="36">
        <v>44.5</v>
      </c>
      <c r="C12" s="36">
        <v>12.1</v>
      </c>
      <c r="D12" s="36">
        <v>53.8</v>
      </c>
      <c r="E12" s="36">
        <v>24.75568857956799</v>
      </c>
      <c r="F12" s="36">
        <v>13318.56045580758</v>
      </c>
      <c r="G12" s="15">
        <v>5156</v>
      </c>
      <c r="H12" s="15">
        <v>86</v>
      </c>
    </row>
    <row r="13" spans="1:8" ht="12.75">
      <c r="A13" s="35">
        <v>1989</v>
      </c>
      <c r="B13" s="36">
        <v>41.4</v>
      </c>
      <c r="C13" s="36">
        <v>12</v>
      </c>
      <c r="D13" s="36">
        <v>49.9</v>
      </c>
      <c r="E13" s="36">
        <v>26.03584436190545</v>
      </c>
      <c r="F13" s="36">
        <v>12991.88633659082</v>
      </c>
      <c r="G13" s="15">
        <v>28859</v>
      </c>
      <c r="H13" s="15">
        <v>95</v>
      </c>
    </row>
    <row r="14" spans="1:8" ht="12.75">
      <c r="A14" s="35">
        <v>1990</v>
      </c>
      <c r="B14" s="36">
        <v>32.4</v>
      </c>
      <c r="C14" s="36">
        <v>12.1</v>
      </c>
      <c r="D14" s="36">
        <v>39.2</v>
      </c>
      <c r="E14" s="36">
        <v>22.153306167586216</v>
      </c>
      <c r="F14" s="36">
        <v>8684.096017693797</v>
      </c>
      <c r="G14" s="15">
        <v>120552</v>
      </c>
      <c r="H14" s="15">
        <v>203</v>
      </c>
    </row>
    <row r="15" spans="1:8" ht="12.75">
      <c r="A15" s="35">
        <v>1991</v>
      </c>
      <c r="B15" s="36">
        <v>23.1</v>
      </c>
      <c r="C15" s="36">
        <v>15.454545454545453</v>
      </c>
      <c r="D15" s="36">
        <v>35.7</v>
      </c>
      <c r="E15" s="36">
        <v>21.197696921616004</v>
      </c>
      <c r="F15" s="36">
        <v>7567.577801016913</v>
      </c>
      <c r="G15" s="15">
        <v>145848</v>
      </c>
      <c r="H15" s="15">
        <v>775</v>
      </c>
    </row>
    <row r="16" spans="1:8" ht="12.75">
      <c r="A16" s="35">
        <v>1992</v>
      </c>
      <c r="B16" s="36">
        <v>26.1</v>
      </c>
      <c r="C16" s="36">
        <v>12.567049808429116</v>
      </c>
      <c r="D16" s="36">
        <v>32.8</v>
      </c>
      <c r="E16" s="36">
        <v>19.388650487420815</v>
      </c>
      <c r="F16" s="36">
        <v>6359.477359874028</v>
      </c>
      <c r="G16" s="15">
        <v>118741</v>
      </c>
      <c r="H16" s="15">
        <v>521</v>
      </c>
    </row>
    <row r="17" spans="1:8" ht="12.75">
      <c r="A17" s="35">
        <v>1993</v>
      </c>
      <c r="B17" s="36">
        <v>16.9</v>
      </c>
      <c r="C17" s="36">
        <v>10.177514792899409</v>
      </c>
      <c r="D17" s="36">
        <v>17.2</v>
      </c>
      <c r="E17" s="36">
        <v>20.194006707295088</v>
      </c>
      <c r="F17" s="36">
        <v>3473.3691536547544</v>
      </c>
      <c r="G17" s="15">
        <v>104918</v>
      </c>
      <c r="H17" s="15">
        <v>1069</v>
      </c>
    </row>
    <row r="18" spans="1:8" ht="12.75">
      <c r="A18" s="35">
        <v>1994</v>
      </c>
      <c r="B18" s="36">
        <v>18.8</v>
      </c>
      <c r="C18" s="36">
        <v>8.989361702127658</v>
      </c>
      <c r="D18" s="36">
        <v>16.9</v>
      </c>
      <c r="E18" s="36">
        <v>19.947591744497736</v>
      </c>
      <c r="F18" s="36">
        <v>3371.1430048201164</v>
      </c>
      <c r="G18" s="15">
        <v>135170</v>
      </c>
      <c r="H18" s="15">
        <v>2777</v>
      </c>
    </row>
    <row r="19" spans="1:8" ht="12.75">
      <c r="A19" s="35">
        <v>1995</v>
      </c>
      <c r="B19" s="36">
        <v>15.6</v>
      </c>
      <c r="C19" s="36">
        <v>6.538461538461538</v>
      </c>
      <c r="D19" s="36">
        <v>10.2</v>
      </c>
      <c r="E19" s="36">
        <v>21.005373048213194</v>
      </c>
      <c r="F19" s="36">
        <v>2142.5480509177455</v>
      </c>
      <c r="G19" s="15">
        <v>95956</v>
      </c>
      <c r="H19" s="15">
        <v>2831</v>
      </c>
    </row>
    <row r="20" spans="1:8" ht="12.75">
      <c r="A20" s="35">
        <v>1996</v>
      </c>
      <c r="B20" s="58">
        <v>10.5</v>
      </c>
      <c r="C20" s="36">
        <v>10.666666666666666</v>
      </c>
      <c r="D20" s="58">
        <v>11.2</v>
      </c>
      <c r="E20" s="58">
        <v>22.531943793348</v>
      </c>
      <c r="F20" s="58">
        <v>2523.5777048549758</v>
      </c>
      <c r="G20" s="15">
        <v>65695</v>
      </c>
      <c r="H20" s="15">
        <v>2512</v>
      </c>
    </row>
    <row r="21" spans="1:8" ht="12.75">
      <c r="A21" s="16">
        <v>1997</v>
      </c>
      <c r="B21" s="39">
        <v>13</v>
      </c>
      <c r="C21" s="40">
        <v>10.461538461538462</v>
      </c>
      <c r="D21" s="39">
        <v>13.6</v>
      </c>
      <c r="E21" s="39">
        <v>28.055245032634957</v>
      </c>
      <c r="F21" s="39">
        <v>3815.5133244383537</v>
      </c>
      <c r="G21" s="17">
        <v>52582</v>
      </c>
      <c r="H21" s="15">
        <v>1575</v>
      </c>
    </row>
    <row r="22" spans="1:8" ht="12.75">
      <c r="A22" s="16">
        <v>1998</v>
      </c>
      <c r="B22" s="39">
        <v>8.9</v>
      </c>
      <c r="C22" s="40">
        <v>11.348314606741571</v>
      </c>
      <c r="D22" s="39">
        <v>10.1</v>
      </c>
      <c r="E22" s="39">
        <v>25.51296383109156</v>
      </c>
      <c r="F22" s="39">
        <v>2576.8093469402475</v>
      </c>
      <c r="G22" s="17">
        <v>36881</v>
      </c>
      <c r="H22" s="15">
        <v>1308</v>
      </c>
    </row>
    <row r="23" spans="1:8" ht="12.75">
      <c r="A23" s="16">
        <v>1999</v>
      </c>
      <c r="B23" s="39">
        <v>13.1</v>
      </c>
      <c r="C23" s="40">
        <f>D23/B23*10</f>
        <v>8.931297709923664</v>
      </c>
      <c r="D23" s="39">
        <v>11.7</v>
      </c>
      <c r="E23" s="39">
        <v>23.866190665079998</v>
      </c>
      <c r="F23" s="39">
        <f>D23*E23*10</f>
        <v>2792.3443078143596</v>
      </c>
      <c r="G23" s="17">
        <v>75201</v>
      </c>
      <c r="H23" s="15">
        <v>2941</v>
      </c>
    </row>
    <row r="24" spans="1:8" ht="12.75">
      <c r="A24" s="16">
        <v>2000</v>
      </c>
      <c r="B24" s="39">
        <v>12.4</v>
      </c>
      <c r="C24" s="40">
        <f>D24/B24*10</f>
        <v>10.725806451612902</v>
      </c>
      <c r="D24" s="39">
        <v>13.3</v>
      </c>
      <c r="E24" s="39">
        <v>23.22310771338935</v>
      </c>
      <c r="F24" s="39">
        <f>D24*E24*10</f>
        <v>3088.673325880784</v>
      </c>
      <c r="G24" s="165">
        <v>52116.809</v>
      </c>
      <c r="H24" s="166">
        <v>1637.105</v>
      </c>
    </row>
    <row r="25" spans="1:8" ht="12.75">
      <c r="A25" s="16">
        <v>2001</v>
      </c>
      <c r="B25" s="39">
        <v>13.867</v>
      </c>
      <c r="C25" s="40">
        <f>D25/B25*10</f>
        <v>12.793682844162399</v>
      </c>
      <c r="D25" s="39">
        <v>17.741</v>
      </c>
      <c r="E25" s="39">
        <v>23.89</v>
      </c>
      <c r="F25" s="39">
        <f>D25*E25*10</f>
        <v>4238.3249</v>
      </c>
      <c r="G25" s="165">
        <v>61722.66</v>
      </c>
      <c r="H25" s="166">
        <v>2121.966</v>
      </c>
    </row>
    <row r="26" spans="1:8" ht="12.75">
      <c r="A26" s="16">
        <v>2002</v>
      </c>
      <c r="B26" s="39">
        <v>37.604</v>
      </c>
      <c r="C26" s="40">
        <f>D26/B26*10</f>
        <v>12.144186788639505</v>
      </c>
      <c r="D26" s="39">
        <v>45.667</v>
      </c>
      <c r="E26" s="39">
        <v>21.38</v>
      </c>
      <c r="F26" s="39">
        <f>D26*E26*10</f>
        <v>9763.6046</v>
      </c>
      <c r="G26" s="165">
        <v>54197.287</v>
      </c>
      <c r="H26" s="166">
        <v>3279.771</v>
      </c>
    </row>
    <row r="27" spans="1:8" ht="13.5" thickBot="1">
      <c r="A27" s="42" t="s">
        <v>257</v>
      </c>
      <c r="B27" s="43">
        <v>42.1</v>
      </c>
      <c r="C27" s="292">
        <f>D27/B27*10</f>
        <v>12.256532066508314</v>
      </c>
      <c r="D27" s="232">
        <v>51.6</v>
      </c>
      <c r="E27" s="43">
        <v>20.04</v>
      </c>
      <c r="F27" s="43">
        <f>D27*E27*10</f>
        <v>10340.640000000001</v>
      </c>
      <c r="G27" s="18"/>
      <c r="H27" s="19"/>
    </row>
    <row r="28" spans="1:8" ht="12.75">
      <c r="A28" s="21" t="s">
        <v>23</v>
      </c>
      <c r="B28" s="21"/>
      <c r="C28" s="21"/>
      <c r="D28" s="21"/>
      <c r="E28" s="21"/>
      <c r="F28" s="21"/>
      <c r="G28" s="21"/>
      <c r="H28" s="21"/>
    </row>
    <row r="29" spans="1:8" ht="12.75">
      <c r="A29" s="45" t="s">
        <v>24</v>
      </c>
      <c r="B29" s="21"/>
      <c r="C29" s="21"/>
      <c r="D29" s="21"/>
      <c r="E29" s="21"/>
      <c r="F29" s="21"/>
      <c r="G29" s="21"/>
      <c r="H29" s="21"/>
    </row>
    <row r="30" spans="1:4" ht="12.75">
      <c r="A30" s="21"/>
      <c r="B30" s="21"/>
      <c r="C30" s="21"/>
      <c r="D30" s="2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J25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1"/>
      <c r="H1" s="1"/>
    </row>
    <row r="2" s="3" customFormat="1" ht="14.25"/>
    <row r="3" spans="1:8" ht="15">
      <c r="A3" s="314" t="s">
        <v>28</v>
      </c>
      <c r="B3" s="314"/>
      <c r="C3" s="314"/>
      <c r="D3" s="314"/>
      <c r="E3" s="314"/>
      <c r="F3" s="314"/>
      <c r="G3" s="21"/>
      <c r="H3" s="21"/>
    </row>
    <row r="4" spans="1:8" ht="12.75">
      <c r="A4" s="21"/>
      <c r="B4" s="47"/>
      <c r="C4" s="28"/>
      <c r="D4" s="28"/>
      <c r="E4" s="28"/>
      <c r="F4" s="28"/>
      <c r="G4" s="21"/>
      <c r="H4" s="21"/>
    </row>
    <row r="5" spans="1:8" ht="12.75">
      <c r="A5" s="49"/>
      <c r="B5" s="51"/>
      <c r="C5" s="27" t="s">
        <v>29</v>
      </c>
      <c r="D5" s="28"/>
      <c r="E5" s="27" t="s">
        <v>30</v>
      </c>
      <c r="F5" s="28"/>
      <c r="G5" s="21"/>
      <c r="H5" s="21"/>
    </row>
    <row r="6" spans="1:8" ht="12.75">
      <c r="A6" s="315" t="s">
        <v>5</v>
      </c>
      <c r="B6" s="316"/>
      <c r="C6" s="23" t="s">
        <v>2</v>
      </c>
      <c r="D6" s="23" t="s">
        <v>3</v>
      </c>
      <c r="E6" s="23" t="s">
        <v>2</v>
      </c>
      <c r="F6" s="23" t="s">
        <v>3</v>
      </c>
      <c r="G6" s="21"/>
      <c r="H6" s="21"/>
    </row>
    <row r="7" spans="1:8" ht="13.5" thickBot="1">
      <c r="A7" s="30"/>
      <c r="B7" s="60"/>
      <c r="C7" s="23" t="s">
        <v>16</v>
      </c>
      <c r="D7" s="23" t="s">
        <v>18</v>
      </c>
      <c r="E7" s="23" t="s">
        <v>16</v>
      </c>
      <c r="F7" s="23" t="s">
        <v>18</v>
      </c>
      <c r="G7" s="21"/>
      <c r="H7" s="21"/>
    </row>
    <row r="8" spans="1:8" ht="12.75">
      <c r="A8" s="328">
        <v>1985</v>
      </c>
      <c r="B8" s="329"/>
      <c r="C8" s="32">
        <v>50.7</v>
      </c>
      <c r="D8" s="32">
        <v>57.3</v>
      </c>
      <c r="E8" s="32">
        <v>1.7</v>
      </c>
      <c r="F8" s="32">
        <v>3.3</v>
      </c>
      <c r="G8" s="21"/>
      <c r="H8" s="21"/>
    </row>
    <row r="9" spans="1:8" ht="12.75">
      <c r="A9" s="312">
        <v>1986</v>
      </c>
      <c r="B9" s="313"/>
      <c r="C9" s="36">
        <v>48.4</v>
      </c>
      <c r="D9" s="36">
        <v>52.3</v>
      </c>
      <c r="E9" s="36">
        <v>1.8</v>
      </c>
      <c r="F9" s="36">
        <v>3.4</v>
      </c>
      <c r="G9" s="21"/>
      <c r="H9" s="21"/>
    </row>
    <row r="10" spans="1:8" ht="12.75">
      <c r="A10" s="312">
        <v>1987</v>
      </c>
      <c r="B10" s="313"/>
      <c r="C10" s="36">
        <v>45.2</v>
      </c>
      <c r="D10" s="36">
        <v>53.4</v>
      </c>
      <c r="E10" s="36">
        <v>3.9</v>
      </c>
      <c r="F10" s="36">
        <v>8.6</v>
      </c>
      <c r="G10" s="21"/>
      <c r="H10" s="21"/>
    </row>
    <row r="11" spans="1:8" ht="12.75">
      <c r="A11" s="312">
        <v>1988</v>
      </c>
      <c r="B11" s="313"/>
      <c r="C11" s="36">
        <v>40.3</v>
      </c>
      <c r="D11" s="36">
        <v>44.9</v>
      </c>
      <c r="E11" s="36">
        <v>4.3</v>
      </c>
      <c r="F11" s="36">
        <v>8.9</v>
      </c>
      <c r="G11" s="21"/>
      <c r="H11" s="21"/>
    </row>
    <row r="12" spans="1:8" ht="12.75">
      <c r="A12" s="312">
        <v>1989</v>
      </c>
      <c r="B12" s="313"/>
      <c r="C12" s="36">
        <v>39.5</v>
      </c>
      <c r="D12" s="36">
        <v>46.5</v>
      </c>
      <c r="E12" s="36">
        <v>1.9</v>
      </c>
      <c r="F12" s="36">
        <v>3.4</v>
      </c>
      <c r="G12" s="21"/>
      <c r="H12" s="21"/>
    </row>
    <row r="13" spans="1:8" ht="12.75">
      <c r="A13" s="312">
        <v>1990</v>
      </c>
      <c r="B13" s="313"/>
      <c r="C13" s="36">
        <v>31.2</v>
      </c>
      <c r="D13" s="36">
        <v>37.2</v>
      </c>
      <c r="E13" s="36">
        <v>1.2</v>
      </c>
      <c r="F13" s="36">
        <v>2</v>
      </c>
      <c r="G13" s="21"/>
      <c r="H13" s="21"/>
    </row>
    <row r="14" spans="1:8" ht="12.75">
      <c r="A14" s="312">
        <v>1991</v>
      </c>
      <c r="B14" s="313"/>
      <c r="C14" s="36">
        <v>27.5</v>
      </c>
      <c r="D14" s="36">
        <v>32.2</v>
      </c>
      <c r="E14" s="36">
        <v>1.5</v>
      </c>
      <c r="F14" s="36">
        <v>2.5</v>
      </c>
      <c r="G14" s="21"/>
      <c r="H14" s="21"/>
    </row>
    <row r="15" spans="1:8" ht="12.75">
      <c r="A15" s="312">
        <v>1992</v>
      </c>
      <c r="B15" s="313"/>
      <c r="C15" s="40">
        <v>25.3</v>
      </c>
      <c r="D15" s="40">
        <v>31.6</v>
      </c>
      <c r="E15" s="40">
        <v>1</v>
      </c>
      <c r="F15" s="36">
        <v>1.1</v>
      </c>
      <c r="G15" s="21"/>
      <c r="H15" s="21"/>
    </row>
    <row r="16" spans="1:8" ht="12.75">
      <c r="A16" s="312">
        <v>1993</v>
      </c>
      <c r="B16" s="313"/>
      <c r="C16" s="40">
        <v>16.1</v>
      </c>
      <c r="D16" s="40">
        <v>16</v>
      </c>
      <c r="E16" s="40">
        <v>0.8</v>
      </c>
      <c r="F16" s="36">
        <v>1.2</v>
      </c>
      <c r="G16" s="21"/>
      <c r="H16" s="21"/>
    </row>
    <row r="17" spans="1:8" ht="12.75">
      <c r="A17" s="312">
        <v>1994</v>
      </c>
      <c r="B17" s="313"/>
      <c r="C17" s="40">
        <v>18.3</v>
      </c>
      <c r="D17" s="40">
        <v>16.2</v>
      </c>
      <c r="E17" s="40">
        <v>0.5</v>
      </c>
      <c r="F17" s="36">
        <v>0.7</v>
      </c>
      <c r="G17" s="21"/>
      <c r="H17" s="21"/>
    </row>
    <row r="18" spans="1:8" ht="12.75">
      <c r="A18" s="312">
        <v>1995</v>
      </c>
      <c r="B18" s="313"/>
      <c r="C18" s="40">
        <v>15</v>
      </c>
      <c r="D18" s="40">
        <v>9.4</v>
      </c>
      <c r="E18" s="40">
        <v>0.6</v>
      </c>
      <c r="F18" s="36">
        <v>0.8</v>
      </c>
      <c r="G18" s="21"/>
      <c r="H18" s="21"/>
    </row>
    <row r="19" spans="1:8" ht="12.75">
      <c r="A19" s="312">
        <v>1996</v>
      </c>
      <c r="B19" s="313"/>
      <c r="C19" s="39">
        <v>9.9</v>
      </c>
      <c r="D19" s="39">
        <v>10.4</v>
      </c>
      <c r="E19" s="39">
        <v>0.6</v>
      </c>
      <c r="F19" s="58">
        <v>0.8</v>
      </c>
      <c r="G19" s="21"/>
      <c r="H19" s="21"/>
    </row>
    <row r="20" spans="1:10" ht="12.75">
      <c r="A20" s="312">
        <v>1997</v>
      </c>
      <c r="B20" s="313"/>
      <c r="C20" s="39">
        <v>12.4</v>
      </c>
      <c r="D20" s="39">
        <v>12.9</v>
      </c>
      <c r="E20" s="39">
        <v>0.6</v>
      </c>
      <c r="F20" s="58">
        <v>0.7</v>
      </c>
      <c r="G20" s="30"/>
      <c r="H20" s="30"/>
      <c r="I20" s="61"/>
      <c r="J20" s="61"/>
    </row>
    <row r="21" spans="1:10" ht="12.75">
      <c r="A21" s="312">
        <v>1998</v>
      </c>
      <c r="B21" s="313"/>
      <c r="C21" s="39">
        <v>8.5</v>
      </c>
      <c r="D21" s="39">
        <v>9.5</v>
      </c>
      <c r="E21" s="39">
        <v>0.4</v>
      </c>
      <c r="F21" s="58">
        <v>0.6</v>
      </c>
      <c r="G21" s="61"/>
      <c r="H21" s="61"/>
      <c r="I21" s="61"/>
      <c r="J21" s="61"/>
    </row>
    <row r="22" spans="1:10" ht="12.75">
      <c r="A22" s="312">
        <v>1999</v>
      </c>
      <c r="B22" s="313"/>
      <c r="C22" s="39">
        <v>12.6</v>
      </c>
      <c r="D22" s="39">
        <v>11.3</v>
      </c>
      <c r="E22" s="39">
        <v>0.5</v>
      </c>
      <c r="F22" s="58">
        <v>0.5</v>
      </c>
      <c r="G22" s="312"/>
      <c r="H22" s="312"/>
      <c r="I22" s="62"/>
      <c r="J22" s="62"/>
    </row>
    <row r="23" spans="1:10" ht="12.75">
      <c r="A23" s="35">
        <v>2000</v>
      </c>
      <c r="B23" s="16"/>
      <c r="C23" s="39">
        <v>11.853</v>
      </c>
      <c r="D23" s="39">
        <v>12.754</v>
      </c>
      <c r="E23" s="39">
        <v>0.592</v>
      </c>
      <c r="F23" s="58">
        <v>0.525</v>
      </c>
      <c r="G23" s="35"/>
      <c r="H23" s="35"/>
      <c r="I23" s="62"/>
      <c r="J23" s="62"/>
    </row>
    <row r="24" spans="1:10" ht="12.75">
      <c r="A24" s="35">
        <v>2001</v>
      </c>
      <c r="B24" s="16"/>
      <c r="C24" s="39">
        <v>13.204</v>
      </c>
      <c r="D24" s="39">
        <v>17.013</v>
      </c>
      <c r="E24" s="39">
        <v>0.663</v>
      </c>
      <c r="F24" s="58">
        <v>0.728</v>
      </c>
      <c r="G24" s="35"/>
      <c r="H24" s="35"/>
      <c r="I24" s="62"/>
      <c r="J24" s="62"/>
    </row>
    <row r="25" spans="1:10" ht="13.5" thickBot="1">
      <c r="A25" s="330">
        <v>2002</v>
      </c>
      <c r="B25" s="331"/>
      <c r="C25" s="43">
        <v>36.731</v>
      </c>
      <c r="D25" s="43">
        <v>44.875</v>
      </c>
      <c r="E25" s="43">
        <v>0.873</v>
      </c>
      <c r="F25" s="59">
        <v>0.792</v>
      </c>
      <c r="G25" s="61"/>
      <c r="H25" s="61"/>
      <c r="I25" s="61"/>
      <c r="J25" s="61"/>
    </row>
  </sheetData>
  <mergeCells count="20">
    <mergeCell ref="A22:B22"/>
    <mergeCell ref="G22:H22"/>
    <mergeCell ref="A21:B21"/>
    <mergeCell ref="A25:B25"/>
    <mergeCell ref="A20:B20"/>
    <mergeCell ref="A13:B13"/>
    <mergeCell ref="A14:B14"/>
    <mergeCell ref="A15:B15"/>
    <mergeCell ref="A17:B17"/>
    <mergeCell ref="A18:B18"/>
    <mergeCell ref="A19:B19"/>
    <mergeCell ref="A1:F1"/>
    <mergeCell ref="A16:B16"/>
    <mergeCell ref="A9:B9"/>
    <mergeCell ref="A10:B10"/>
    <mergeCell ref="A11:B11"/>
    <mergeCell ref="A12:B12"/>
    <mergeCell ref="A3:F3"/>
    <mergeCell ref="A6:B6"/>
    <mergeCell ref="A8:B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J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260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1" t="s">
        <v>176</v>
      </c>
      <c r="B8" s="142" t="s">
        <v>34</v>
      </c>
      <c r="C8" s="142" t="s">
        <v>34</v>
      </c>
      <c r="D8" s="142" t="s">
        <v>34</v>
      </c>
      <c r="E8" s="142" t="s">
        <v>34</v>
      </c>
      <c r="F8" s="142" t="s">
        <v>34</v>
      </c>
      <c r="G8" s="142" t="s">
        <v>34</v>
      </c>
      <c r="H8" s="142" t="s">
        <v>34</v>
      </c>
      <c r="I8" s="276"/>
      <c r="J8" s="276"/>
    </row>
    <row r="9" spans="1:10" ht="12.75">
      <c r="A9" s="135" t="s">
        <v>177</v>
      </c>
      <c r="B9" s="142" t="s">
        <v>34</v>
      </c>
      <c r="C9" s="142" t="s">
        <v>34</v>
      </c>
      <c r="D9" s="142" t="s">
        <v>34</v>
      </c>
      <c r="E9" s="142" t="s">
        <v>34</v>
      </c>
      <c r="F9" s="142" t="s">
        <v>34</v>
      </c>
      <c r="G9" s="142" t="s">
        <v>34</v>
      </c>
      <c r="H9" s="142" t="s">
        <v>34</v>
      </c>
      <c r="I9" s="276"/>
      <c r="J9" s="276"/>
    </row>
    <row r="10" spans="1:10" ht="12.75">
      <c r="A10" s="135" t="s">
        <v>178</v>
      </c>
      <c r="B10" s="142" t="s">
        <v>34</v>
      </c>
      <c r="C10" s="142" t="s">
        <v>34</v>
      </c>
      <c r="D10" s="142" t="s">
        <v>34</v>
      </c>
      <c r="E10" s="142" t="s">
        <v>34</v>
      </c>
      <c r="F10" s="142" t="s">
        <v>34</v>
      </c>
      <c r="G10" s="142" t="s">
        <v>34</v>
      </c>
      <c r="H10" s="142" t="s">
        <v>34</v>
      </c>
      <c r="I10" s="276"/>
      <c r="J10" s="276"/>
    </row>
    <row r="11" spans="1:10" ht="12.75">
      <c r="A11" s="135" t="s">
        <v>179</v>
      </c>
      <c r="B11" s="142" t="s">
        <v>34</v>
      </c>
      <c r="C11" s="142" t="s">
        <v>34</v>
      </c>
      <c r="D11" s="142" t="s">
        <v>34</v>
      </c>
      <c r="E11" s="142" t="s">
        <v>34</v>
      </c>
      <c r="F11" s="142" t="s">
        <v>34</v>
      </c>
      <c r="G11" s="142" t="s">
        <v>34</v>
      </c>
      <c r="H11" s="142" t="s">
        <v>34</v>
      </c>
      <c r="I11" s="276"/>
      <c r="J11" s="276"/>
    </row>
    <row r="12" spans="1:10" ht="12.75">
      <c r="A12" s="143" t="s">
        <v>180</v>
      </c>
      <c r="B12" s="151" t="s">
        <v>34</v>
      </c>
      <c r="C12" s="151" t="s">
        <v>34</v>
      </c>
      <c r="D12" s="151" t="s">
        <v>34</v>
      </c>
      <c r="E12" s="151" t="s">
        <v>34</v>
      </c>
      <c r="F12" s="151" t="s">
        <v>34</v>
      </c>
      <c r="G12" s="151" t="s">
        <v>34</v>
      </c>
      <c r="H12" s="151" t="s">
        <v>34</v>
      </c>
      <c r="I12" s="276"/>
      <c r="J12" s="276"/>
    </row>
    <row r="13" spans="1:10" ht="12.75">
      <c r="A13" s="143"/>
      <c r="B13" s="151"/>
      <c r="C13" s="151"/>
      <c r="D13" s="151"/>
      <c r="E13" s="163"/>
      <c r="F13" s="163"/>
      <c r="G13" s="151"/>
      <c r="H13" s="151"/>
      <c r="I13" s="276"/>
      <c r="J13" s="276"/>
    </row>
    <row r="14" spans="1:10" ht="12.75">
      <c r="A14" s="143" t="s">
        <v>181</v>
      </c>
      <c r="B14" s="151" t="s">
        <v>34</v>
      </c>
      <c r="C14" s="151" t="s">
        <v>34</v>
      </c>
      <c r="D14" s="151" t="s">
        <v>34</v>
      </c>
      <c r="E14" s="151" t="s">
        <v>34</v>
      </c>
      <c r="F14" s="151" t="s">
        <v>34</v>
      </c>
      <c r="G14" s="151" t="s">
        <v>34</v>
      </c>
      <c r="H14" s="151" t="s">
        <v>34</v>
      </c>
      <c r="I14" s="276"/>
      <c r="J14" s="276"/>
    </row>
    <row r="15" spans="1:10" ht="12.75">
      <c r="A15" s="143"/>
      <c r="B15" s="151"/>
      <c r="C15" s="151"/>
      <c r="D15" s="151"/>
      <c r="E15" s="163"/>
      <c r="F15" s="163"/>
      <c r="G15" s="151"/>
      <c r="H15" s="151"/>
      <c r="I15" s="276"/>
      <c r="J15" s="276"/>
    </row>
    <row r="16" spans="1:10" ht="12.75">
      <c r="A16" s="143" t="s">
        <v>182</v>
      </c>
      <c r="B16" s="151" t="s">
        <v>34</v>
      </c>
      <c r="C16" s="151" t="s">
        <v>34</v>
      </c>
      <c r="D16" s="151" t="s">
        <v>34</v>
      </c>
      <c r="E16" s="151" t="s">
        <v>34</v>
      </c>
      <c r="F16" s="151" t="s">
        <v>34</v>
      </c>
      <c r="G16" s="151" t="s">
        <v>34</v>
      </c>
      <c r="H16" s="151" t="s">
        <v>34</v>
      </c>
      <c r="I16" s="276"/>
      <c r="J16" s="276"/>
    </row>
    <row r="17" spans="2:10" ht="12.75">
      <c r="B17" s="142"/>
      <c r="C17" s="142"/>
      <c r="D17" s="142"/>
      <c r="E17" s="144"/>
      <c r="F17" s="144"/>
      <c r="G17" s="142"/>
      <c r="H17" s="142"/>
      <c r="I17" s="276"/>
      <c r="J17" s="276"/>
    </row>
    <row r="18" spans="1:10" ht="12.75">
      <c r="A18" s="135" t="s">
        <v>183</v>
      </c>
      <c r="B18" s="142">
        <v>28</v>
      </c>
      <c r="C18" s="142" t="s">
        <v>34</v>
      </c>
      <c r="D18" s="142">
        <v>28</v>
      </c>
      <c r="E18" s="144">
        <v>2250</v>
      </c>
      <c r="F18" s="142" t="s">
        <v>34</v>
      </c>
      <c r="G18" s="142">
        <v>63</v>
      </c>
      <c r="H18" s="142" t="s">
        <v>34</v>
      </c>
      <c r="I18" s="276"/>
      <c r="J18" s="276"/>
    </row>
    <row r="19" spans="1:10" ht="12.75">
      <c r="A19" s="135" t="s">
        <v>184</v>
      </c>
      <c r="B19" s="145">
        <v>1</v>
      </c>
      <c r="C19" s="142" t="s">
        <v>34</v>
      </c>
      <c r="D19" s="145">
        <v>1</v>
      </c>
      <c r="E19" s="145">
        <v>1400</v>
      </c>
      <c r="F19" s="142" t="s">
        <v>34</v>
      </c>
      <c r="G19" s="145">
        <v>1</v>
      </c>
      <c r="H19" s="142" t="s">
        <v>34</v>
      </c>
      <c r="I19" s="276"/>
      <c r="J19" s="276"/>
    </row>
    <row r="20" spans="1:10" ht="12.75">
      <c r="A20" s="135" t="s">
        <v>185</v>
      </c>
      <c r="B20" s="145">
        <v>9</v>
      </c>
      <c r="C20" s="142" t="s">
        <v>34</v>
      </c>
      <c r="D20" s="145">
        <v>9</v>
      </c>
      <c r="E20" s="145">
        <v>1400</v>
      </c>
      <c r="F20" s="142" t="s">
        <v>34</v>
      </c>
      <c r="G20" s="145">
        <v>13</v>
      </c>
      <c r="H20" s="142" t="s">
        <v>34</v>
      </c>
      <c r="I20" s="276"/>
      <c r="J20" s="276"/>
    </row>
    <row r="21" spans="1:10" ht="12.75">
      <c r="A21" s="143" t="s">
        <v>285</v>
      </c>
      <c r="B21" s="151">
        <v>38</v>
      </c>
      <c r="C21" s="151" t="s">
        <v>34</v>
      </c>
      <c r="D21" s="151">
        <v>38</v>
      </c>
      <c r="E21" s="151">
        <v>2026</v>
      </c>
      <c r="F21" s="151" t="s">
        <v>34</v>
      </c>
      <c r="G21" s="151">
        <v>77</v>
      </c>
      <c r="H21" s="151" t="s">
        <v>34</v>
      </c>
      <c r="I21" s="276"/>
      <c r="J21" s="276"/>
    </row>
    <row r="22" spans="2:10" ht="12.75">
      <c r="B22" s="151"/>
      <c r="C22" s="151"/>
      <c r="D22" s="151"/>
      <c r="E22" s="163"/>
      <c r="F22" s="163"/>
      <c r="G22" s="151"/>
      <c r="H22" s="151"/>
      <c r="I22" s="276"/>
      <c r="J22" s="276"/>
    </row>
    <row r="23" spans="1:10" ht="12.75">
      <c r="A23" s="143" t="s">
        <v>186</v>
      </c>
      <c r="B23" s="151">
        <v>423</v>
      </c>
      <c r="C23" s="151">
        <v>76</v>
      </c>
      <c r="D23" s="151">
        <v>499</v>
      </c>
      <c r="E23" s="163">
        <v>2511</v>
      </c>
      <c r="F23" s="163">
        <v>2513</v>
      </c>
      <c r="G23" s="151">
        <v>1253</v>
      </c>
      <c r="H23" s="151">
        <v>1153</v>
      </c>
      <c r="I23" s="276"/>
      <c r="J23" s="276"/>
    </row>
    <row r="24" spans="1:10" ht="12.75">
      <c r="A24" s="143"/>
      <c r="B24" s="151"/>
      <c r="C24" s="151"/>
      <c r="D24" s="151"/>
      <c r="E24" s="163"/>
      <c r="F24" s="163"/>
      <c r="G24" s="151"/>
      <c r="H24" s="151"/>
      <c r="I24" s="276"/>
      <c r="J24" s="276"/>
    </row>
    <row r="25" spans="1:10" ht="12.75">
      <c r="A25" s="143" t="s">
        <v>187</v>
      </c>
      <c r="B25" s="151">
        <v>11</v>
      </c>
      <c r="C25" s="151">
        <v>19</v>
      </c>
      <c r="D25" s="151">
        <v>30</v>
      </c>
      <c r="E25" s="163">
        <v>1600</v>
      </c>
      <c r="F25" s="163">
        <v>2500</v>
      </c>
      <c r="G25" s="151">
        <v>65</v>
      </c>
      <c r="H25" s="151">
        <v>54</v>
      </c>
      <c r="I25" s="276"/>
      <c r="J25" s="276"/>
    </row>
    <row r="26" spans="2:10" ht="12.75">
      <c r="B26" s="142"/>
      <c r="C26" s="142"/>
      <c r="D26" s="142"/>
      <c r="E26" s="144"/>
      <c r="F26" s="144"/>
      <c r="G26" s="142"/>
      <c r="H26" s="142"/>
      <c r="I26" s="276"/>
      <c r="J26" s="276"/>
    </row>
    <row r="27" spans="1:10" ht="12.75">
      <c r="A27" s="135" t="s">
        <v>188</v>
      </c>
      <c r="B27" s="142">
        <v>4</v>
      </c>
      <c r="C27" s="142" t="s">
        <v>34</v>
      </c>
      <c r="D27" s="142">
        <v>4</v>
      </c>
      <c r="E27" s="144">
        <v>2800</v>
      </c>
      <c r="F27" s="142" t="s">
        <v>34</v>
      </c>
      <c r="G27" s="142">
        <v>11</v>
      </c>
      <c r="H27" s="142" t="s">
        <v>34</v>
      </c>
      <c r="I27" s="276"/>
      <c r="J27" s="276"/>
    </row>
    <row r="28" spans="1:10" ht="12.75">
      <c r="A28" s="135" t="s">
        <v>189</v>
      </c>
      <c r="B28" s="142" t="s">
        <v>34</v>
      </c>
      <c r="C28" s="142">
        <v>6</v>
      </c>
      <c r="D28" s="142">
        <v>6</v>
      </c>
      <c r="E28" s="142" t="s">
        <v>34</v>
      </c>
      <c r="F28" s="144">
        <v>2000</v>
      </c>
      <c r="G28" s="142">
        <v>12</v>
      </c>
      <c r="H28" s="142" t="s">
        <v>34</v>
      </c>
      <c r="I28" s="276"/>
      <c r="J28" s="276"/>
    </row>
    <row r="29" spans="1:10" ht="12.75">
      <c r="A29" s="135" t="s">
        <v>190</v>
      </c>
      <c r="B29" s="142" t="s">
        <v>34</v>
      </c>
      <c r="C29" s="142">
        <v>629</v>
      </c>
      <c r="D29" s="142">
        <v>629</v>
      </c>
      <c r="E29" s="142" t="s">
        <v>34</v>
      </c>
      <c r="F29" s="144">
        <v>1900</v>
      </c>
      <c r="G29" s="142">
        <v>1195</v>
      </c>
      <c r="H29" s="142">
        <v>956</v>
      </c>
      <c r="I29" s="276"/>
      <c r="J29" s="276"/>
    </row>
    <row r="30" spans="1:10" ht="12.75">
      <c r="A30" s="143" t="s">
        <v>286</v>
      </c>
      <c r="B30" s="151">
        <v>4</v>
      </c>
      <c r="C30" s="151">
        <v>635</v>
      </c>
      <c r="D30" s="151">
        <v>639</v>
      </c>
      <c r="E30" s="151">
        <v>2800</v>
      </c>
      <c r="F30" s="151">
        <v>1901</v>
      </c>
      <c r="G30" s="151">
        <v>1218</v>
      </c>
      <c r="H30" s="151">
        <v>956</v>
      </c>
      <c r="I30" s="276"/>
      <c r="J30" s="276"/>
    </row>
    <row r="31" spans="2:10" ht="12.75">
      <c r="B31" s="142"/>
      <c r="C31" s="142"/>
      <c r="D31" s="142"/>
      <c r="E31" s="144"/>
      <c r="F31" s="144"/>
      <c r="G31" s="142"/>
      <c r="H31" s="142"/>
      <c r="I31" s="276"/>
      <c r="J31" s="276"/>
    </row>
    <row r="32" spans="1:10" ht="12.75">
      <c r="A32" s="135" t="s">
        <v>191</v>
      </c>
      <c r="B32" s="164">
        <v>100</v>
      </c>
      <c r="C32" s="164">
        <v>42</v>
      </c>
      <c r="D32" s="142">
        <v>142</v>
      </c>
      <c r="E32" s="164">
        <v>1037</v>
      </c>
      <c r="F32" s="164">
        <v>3222</v>
      </c>
      <c r="G32" s="144">
        <v>239</v>
      </c>
      <c r="H32" s="164">
        <v>213</v>
      </c>
      <c r="I32" s="276"/>
      <c r="J32" s="276"/>
    </row>
    <row r="33" spans="1:10" ht="12.75">
      <c r="A33" s="135" t="s">
        <v>192</v>
      </c>
      <c r="B33" s="164">
        <v>672</v>
      </c>
      <c r="C33" s="164">
        <v>651</v>
      </c>
      <c r="D33" s="142">
        <v>1323</v>
      </c>
      <c r="E33" s="164">
        <v>1500</v>
      </c>
      <c r="F33" s="164">
        <v>3000</v>
      </c>
      <c r="G33" s="144">
        <v>2961</v>
      </c>
      <c r="H33" s="164">
        <v>800</v>
      </c>
      <c r="I33" s="276"/>
      <c r="J33" s="276"/>
    </row>
    <row r="34" spans="1:10" ht="12.75">
      <c r="A34" s="135" t="s">
        <v>193</v>
      </c>
      <c r="B34" s="142" t="s">
        <v>34</v>
      </c>
      <c r="C34" s="164">
        <v>12</v>
      </c>
      <c r="D34" s="142">
        <v>12</v>
      </c>
      <c r="E34" s="142" t="s">
        <v>34</v>
      </c>
      <c r="F34" s="164">
        <v>2600</v>
      </c>
      <c r="G34" s="144">
        <v>31</v>
      </c>
      <c r="H34" s="164">
        <v>16</v>
      </c>
      <c r="I34" s="276"/>
      <c r="J34" s="276"/>
    </row>
    <row r="35" spans="1:10" ht="12.75">
      <c r="A35" s="135" t="s">
        <v>194</v>
      </c>
      <c r="B35" s="164">
        <v>3</v>
      </c>
      <c r="C35" s="164">
        <v>46</v>
      </c>
      <c r="D35" s="142">
        <v>49</v>
      </c>
      <c r="E35" s="164">
        <v>1000</v>
      </c>
      <c r="F35" s="164">
        <v>1870</v>
      </c>
      <c r="G35" s="144">
        <v>89</v>
      </c>
      <c r="H35" s="164">
        <v>62</v>
      </c>
      <c r="I35" s="276"/>
      <c r="J35" s="276"/>
    </row>
    <row r="36" spans="1:10" ht="12.75">
      <c r="A36" s="143" t="s">
        <v>195</v>
      </c>
      <c r="B36" s="151">
        <v>775</v>
      </c>
      <c r="C36" s="151">
        <v>751</v>
      </c>
      <c r="D36" s="151">
        <v>1526</v>
      </c>
      <c r="E36" s="151">
        <v>1438</v>
      </c>
      <c r="F36" s="151">
        <v>2937</v>
      </c>
      <c r="G36" s="151">
        <v>3320</v>
      </c>
      <c r="H36" s="151">
        <v>1091</v>
      </c>
      <c r="I36" s="276"/>
      <c r="J36" s="276"/>
    </row>
    <row r="37" spans="1:10" ht="12.75">
      <c r="A37" s="143"/>
      <c r="B37" s="151"/>
      <c r="C37" s="151"/>
      <c r="D37" s="151"/>
      <c r="E37" s="163"/>
      <c r="F37" s="163"/>
      <c r="G37" s="151"/>
      <c r="H37" s="151"/>
      <c r="I37" s="276"/>
      <c r="J37" s="276"/>
    </row>
    <row r="38" spans="1:10" ht="12.75">
      <c r="A38" s="143" t="s">
        <v>196</v>
      </c>
      <c r="B38" s="163">
        <v>1360</v>
      </c>
      <c r="C38" s="163">
        <v>157</v>
      </c>
      <c r="D38" s="151">
        <v>1517</v>
      </c>
      <c r="E38" s="163">
        <v>1500</v>
      </c>
      <c r="F38" s="163">
        <v>2000</v>
      </c>
      <c r="G38" s="163">
        <v>2354</v>
      </c>
      <c r="H38" s="163">
        <v>1648</v>
      </c>
      <c r="I38" s="276"/>
      <c r="J38" s="276"/>
    </row>
    <row r="39" spans="2:10" ht="12.75">
      <c r="B39" s="142"/>
      <c r="C39" s="142"/>
      <c r="D39" s="142"/>
      <c r="E39" s="144"/>
      <c r="F39" s="144"/>
      <c r="G39" s="142"/>
      <c r="H39" s="142"/>
      <c r="I39" s="276"/>
      <c r="J39" s="276"/>
    </row>
    <row r="40" spans="1:10" ht="12.75">
      <c r="A40" s="135" t="s">
        <v>197</v>
      </c>
      <c r="B40" s="142" t="s">
        <v>34</v>
      </c>
      <c r="C40" s="142" t="s">
        <v>34</v>
      </c>
      <c r="D40" s="142" t="s">
        <v>34</v>
      </c>
      <c r="E40" s="142" t="s">
        <v>34</v>
      </c>
      <c r="F40" s="142" t="s">
        <v>34</v>
      </c>
      <c r="G40" s="142" t="s">
        <v>34</v>
      </c>
      <c r="H40" s="142" t="s">
        <v>34</v>
      </c>
      <c r="I40" s="276"/>
      <c r="J40" s="276"/>
    </row>
    <row r="41" spans="1:10" ht="12.75">
      <c r="A41" s="135" t="s">
        <v>198</v>
      </c>
      <c r="B41" s="142">
        <v>153</v>
      </c>
      <c r="C41" s="142">
        <v>3</v>
      </c>
      <c r="D41" s="142">
        <v>156</v>
      </c>
      <c r="E41" s="142">
        <v>900</v>
      </c>
      <c r="F41" s="144">
        <v>2500</v>
      </c>
      <c r="G41" s="142">
        <v>145</v>
      </c>
      <c r="H41" s="142">
        <v>134</v>
      </c>
      <c r="I41" s="276"/>
      <c r="J41" s="276"/>
    </row>
    <row r="42" spans="1:10" ht="12.75">
      <c r="A42" s="135" t="s">
        <v>199</v>
      </c>
      <c r="B42" s="142" t="s">
        <v>34</v>
      </c>
      <c r="C42" s="144">
        <v>12</v>
      </c>
      <c r="D42" s="142">
        <v>12</v>
      </c>
      <c r="E42" s="142" t="s">
        <v>34</v>
      </c>
      <c r="F42" s="144">
        <v>2200</v>
      </c>
      <c r="G42" s="144">
        <v>26</v>
      </c>
      <c r="H42" s="145">
        <v>17</v>
      </c>
      <c r="I42" s="276"/>
      <c r="J42" s="276"/>
    </row>
    <row r="43" spans="1:10" ht="12.75">
      <c r="A43" s="135" t="s">
        <v>200</v>
      </c>
      <c r="B43" s="144">
        <v>4</v>
      </c>
      <c r="C43" s="144">
        <v>4</v>
      </c>
      <c r="D43" s="142">
        <v>8</v>
      </c>
      <c r="E43" s="144">
        <v>400</v>
      </c>
      <c r="F43" s="144">
        <v>600</v>
      </c>
      <c r="G43" s="144">
        <v>4</v>
      </c>
      <c r="H43" s="142" t="s">
        <v>34</v>
      </c>
      <c r="I43" s="276"/>
      <c r="J43" s="276"/>
    </row>
    <row r="44" spans="1:10" ht="12.75">
      <c r="A44" s="135" t="s">
        <v>201</v>
      </c>
      <c r="B44" s="144">
        <v>2</v>
      </c>
      <c r="C44" s="144">
        <v>2</v>
      </c>
      <c r="D44" s="142">
        <v>4</v>
      </c>
      <c r="E44" s="144">
        <v>800</v>
      </c>
      <c r="F44" s="144">
        <v>1300</v>
      </c>
      <c r="G44" s="144">
        <v>4</v>
      </c>
      <c r="H44" s="144">
        <v>4</v>
      </c>
      <c r="I44" s="276"/>
      <c r="J44" s="276"/>
    </row>
    <row r="45" spans="1:10" ht="12.75">
      <c r="A45" s="135" t="s">
        <v>202</v>
      </c>
      <c r="B45" s="144">
        <v>1</v>
      </c>
      <c r="C45" s="144">
        <v>9</v>
      </c>
      <c r="D45" s="142">
        <v>10</v>
      </c>
      <c r="E45" s="144">
        <v>900</v>
      </c>
      <c r="F45" s="144">
        <v>2000</v>
      </c>
      <c r="G45" s="144">
        <v>19</v>
      </c>
      <c r="H45" s="144">
        <v>13</v>
      </c>
      <c r="I45" s="276"/>
      <c r="J45" s="276"/>
    </row>
    <row r="46" spans="1:10" ht="12.75">
      <c r="A46" s="135" t="s">
        <v>203</v>
      </c>
      <c r="B46" s="142" t="s">
        <v>34</v>
      </c>
      <c r="C46" s="144">
        <v>1</v>
      </c>
      <c r="D46" s="142">
        <v>1</v>
      </c>
      <c r="E46" s="142" t="s">
        <v>34</v>
      </c>
      <c r="F46" s="144">
        <v>1200</v>
      </c>
      <c r="G46" s="144">
        <v>1</v>
      </c>
      <c r="H46" s="142" t="s">
        <v>34</v>
      </c>
      <c r="I46" s="276"/>
      <c r="J46" s="276"/>
    </row>
    <row r="47" spans="1:10" ht="12.75">
      <c r="A47" s="135" t="s">
        <v>204</v>
      </c>
      <c r="B47" s="144">
        <v>70</v>
      </c>
      <c r="C47" s="142" t="s">
        <v>34</v>
      </c>
      <c r="D47" s="142">
        <v>70</v>
      </c>
      <c r="E47" s="144">
        <v>600</v>
      </c>
      <c r="F47" s="142" t="s">
        <v>34</v>
      </c>
      <c r="G47" s="144">
        <v>42</v>
      </c>
      <c r="H47" s="142" t="s">
        <v>34</v>
      </c>
      <c r="I47" s="276"/>
      <c r="J47" s="276"/>
    </row>
    <row r="48" spans="1:10" ht="12.75">
      <c r="A48" s="135" t="s">
        <v>205</v>
      </c>
      <c r="B48" s="144">
        <v>7</v>
      </c>
      <c r="C48" s="144">
        <v>10</v>
      </c>
      <c r="D48" s="142">
        <v>17</v>
      </c>
      <c r="E48" s="144">
        <v>700</v>
      </c>
      <c r="F48" s="144">
        <v>1500</v>
      </c>
      <c r="G48" s="144">
        <v>20</v>
      </c>
      <c r="H48" s="144">
        <v>26</v>
      </c>
      <c r="I48" s="276"/>
      <c r="J48" s="276"/>
    </row>
    <row r="49" spans="1:10" ht="12.75">
      <c r="A49" s="143" t="s">
        <v>287</v>
      </c>
      <c r="B49" s="151">
        <v>237</v>
      </c>
      <c r="C49" s="151">
        <v>41</v>
      </c>
      <c r="D49" s="151">
        <v>278</v>
      </c>
      <c r="E49" s="151">
        <f>((E41*B41)+(E43*B43)+(E44*B44)+(E45*B45)+(E47*B47)+(E48*B48))/B49</f>
        <v>796.2025316455696</v>
      </c>
      <c r="F49" s="151">
        <v>1783</v>
      </c>
      <c r="G49" s="151">
        <f>SUM(G41:G48)</f>
        <v>261</v>
      </c>
      <c r="H49" s="151">
        <f>SUM(H41:H48)</f>
        <v>194</v>
      </c>
      <c r="I49" s="276"/>
      <c r="J49" s="276"/>
    </row>
    <row r="50" spans="1:10" ht="12.75">
      <c r="A50" s="143"/>
      <c r="B50" s="151"/>
      <c r="C50" s="151"/>
      <c r="D50" s="151"/>
      <c r="E50" s="163"/>
      <c r="F50" s="163"/>
      <c r="G50" s="151"/>
      <c r="H50" s="151"/>
      <c r="I50" s="276"/>
      <c r="J50" s="276"/>
    </row>
    <row r="51" spans="1:10" ht="12.75">
      <c r="A51" s="143" t="s">
        <v>206</v>
      </c>
      <c r="B51" s="163">
        <v>1</v>
      </c>
      <c r="C51" s="163">
        <v>1</v>
      </c>
      <c r="D51" s="151">
        <v>2</v>
      </c>
      <c r="E51" s="163">
        <v>1100</v>
      </c>
      <c r="F51" s="163">
        <v>2500</v>
      </c>
      <c r="G51" s="163">
        <v>4</v>
      </c>
      <c r="H51" s="163">
        <v>3</v>
      </c>
      <c r="I51" s="276"/>
      <c r="J51" s="276"/>
    </row>
    <row r="52" spans="2:10" ht="12.75">
      <c r="B52" s="142"/>
      <c r="C52" s="142"/>
      <c r="D52" s="142"/>
      <c r="E52" s="144"/>
      <c r="F52" s="144"/>
      <c r="G52" s="142"/>
      <c r="H52" s="142"/>
      <c r="I52" s="276"/>
      <c r="J52" s="276"/>
    </row>
    <row r="53" spans="1:10" ht="12.75">
      <c r="A53" s="135" t="s">
        <v>207</v>
      </c>
      <c r="B53" s="142" t="s">
        <v>34</v>
      </c>
      <c r="C53" s="142">
        <v>51</v>
      </c>
      <c r="D53" s="142">
        <v>51</v>
      </c>
      <c r="E53" s="142" t="s">
        <v>34</v>
      </c>
      <c r="F53" s="144">
        <v>1800</v>
      </c>
      <c r="G53" s="142">
        <v>92</v>
      </c>
      <c r="H53" s="142">
        <v>73</v>
      </c>
      <c r="I53" s="276"/>
      <c r="J53" s="276"/>
    </row>
    <row r="54" spans="1:10" ht="12.75">
      <c r="A54" s="135" t="s">
        <v>208</v>
      </c>
      <c r="B54" s="142">
        <v>7</v>
      </c>
      <c r="C54" s="142">
        <v>87</v>
      </c>
      <c r="D54" s="142">
        <v>94</v>
      </c>
      <c r="E54" s="144">
        <v>650</v>
      </c>
      <c r="F54" s="144">
        <v>1550</v>
      </c>
      <c r="G54" s="142">
        <v>139</v>
      </c>
      <c r="H54" s="142">
        <v>69</v>
      </c>
      <c r="I54" s="276"/>
      <c r="J54" s="276"/>
    </row>
    <row r="55" spans="1:10" ht="12.75">
      <c r="A55" s="135" t="s">
        <v>209</v>
      </c>
      <c r="B55" s="142">
        <v>51</v>
      </c>
      <c r="C55" s="142" t="s">
        <v>34</v>
      </c>
      <c r="D55" s="142">
        <v>51</v>
      </c>
      <c r="E55" s="144">
        <v>650</v>
      </c>
      <c r="F55" s="142" t="s">
        <v>34</v>
      </c>
      <c r="G55" s="142">
        <v>33</v>
      </c>
      <c r="H55" s="142" t="s">
        <v>34</v>
      </c>
      <c r="I55" s="276"/>
      <c r="J55" s="276"/>
    </row>
    <row r="56" spans="1:10" ht="12.75">
      <c r="A56" s="135" t="s">
        <v>210</v>
      </c>
      <c r="B56" s="142" t="s">
        <v>34</v>
      </c>
      <c r="C56" s="142" t="s">
        <v>34</v>
      </c>
      <c r="D56" s="142" t="s">
        <v>34</v>
      </c>
      <c r="E56" s="142" t="s">
        <v>34</v>
      </c>
      <c r="F56" s="142" t="s">
        <v>34</v>
      </c>
      <c r="G56" s="142" t="s">
        <v>34</v>
      </c>
      <c r="H56" s="142" t="s">
        <v>34</v>
      </c>
      <c r="I56" s="276"/>
      <c r="J56" s="276"/>
    </row>
    <row r="57" spans="1:10" ht="12.75">
      <c r="A57" s="135" t="s">
        <v>211</v>
      </c>
      <c r="B57" s="142">
        <v>28</v>
      </c>
      <c r="C57" s="142">
        <v>121</v>
      </c>
      <c r="D57" s="142">
        <v>149</v>
      </c>
      <c r="E57" s="144">
        <v>800</v>
      </c>
      <c r="F57" s="144">
        <v>1670</v>
      </c>
      <c r="G57" s="142">
        <v>225</v>
      </c>
      <c r="H57" s="142">
        <v>22</v>
      </c>
      <c r="I57" s="276"/>
      <c r="J57" s="276"/>
    </row>
    <row r="58" spans="1:10" ht="12.75">
      <c r="A58" s="143" t="s">
        <v>288</v>
      </c>
      <c r="B58" s="151">
        <v>86</v>
      </c>
      <c r="C58" s="151">
        <v>259</v>
      </c>
      <c r="D58" s="151">
        <v>345</v>
      </c>
      <c r="E58" s="151">
        <v>699</v>
      </c>
      <c r="F58" s="151">
        <v>1655</v>
      </c>
      <c r="G58" s="151">
        <v>489</v>
      </c>
      <c r="H58" s="151">
        <v>164</v>
      </c>
      <c r="I58" s="276"/>
      <c r="J58" s="276"/>
    </row>
    <row r="59" spans="2:10" ht="12.75">
      <c r="B59" s="142"/>
      <c r="C59" s="142"/>
      <c r="D59" s="142"/>
      <c r="E59" s="144"/>
      <c r="F59" s="144"/>
      <c r="G59" s="142"/>
      <c r="H59" s="142"/>
      <c r="I59" s="276"/>
      <c r="J59" s="276"/>
    </row>
    <row r="60" spans="1:10" ht="12.75">
      <c r="A60" s="135" t="s">
        <v>213</v>
      </c>
      <c r="B60" s="144">
        <v>69</v>
      </c>
      <c r="C60" s="144">
        <v>118</v>
      </c>
      <c r="D60" s="142">
        <v>187</v>
      </c>
      <c r="E60" s="144">
        <v>700</v>
      </c>
      <c r="F60" s="144">
        <v>2000</v>
      </c>
      <c r="G60" s="144">
        <v>284</v>
      </c>
      <c r="H60" s="142" t="s">
        <v>34</v>
      </c>
      <c r="I60" s="276"/>
      <c r="J60" s="276"/>
    </row>
    <row r="61" spans="1:10" ht="12.75">
      <c r="A61" s="135" t="s">
        <v>214</v>
      </c>
      <c r="B61" s="144">
        <v>11</v>
      </c>
      <c r="C61" s="144">
        <v>2</v>
      </c>
      <c r="D61" s="142">
        <v>13</v>
      </c>
      <c r="E61" s="144">
        <v>800</v>
      </c>
      <c r="F61" s="144">
        <v>1400</v>
      </c>
      <c r="G61" s="144">
        <v>12</v>
      </c>
      <c r="H61" s="144">
        <v>9</v>
      </c>
      <c r="I61" s="276"/>
      <c r="J61" s="276"/>
    </row>
    <row r="62" spans="1:10" ht="12.75">
      <c r="A62" s="135" t="s">
        <v>215</v>
      </c>
      <c r="B62" s="144">
        <v>1</v>
      </c>
      <c r="C62" s="144">
        <v>7</v>
      </c>
      <c r="D62" s="142">
        <v>8</v>
      </c>
      <c r="E62" s="144">
        <v>900</v>
      </c>
      <c r="F62" s="144">
        <v>1500</v>
      </c>
      <c r="G62" s="144">
        <v>11</v>
      </c>
      <c r="H62" s="144">
        <v>13</v>
      </c>
      <c r="I62" s="276"/>
      <c r="J62" s="276"/>
    </row>
    <row r="63" spans="1:10" ht="12.75">
      <c r="A63" s="143" t="s">
        <v>216</v>
      </c>
      <c r="B63" s="151">
        <v>81</v>
      </c>
      <c r="C63" s="151">
        <v>127</v>
      </c>
      <c r="D63" s="151">
        <v>208</v>
      </c>
      <c r="E63" s="151">
        <v>716</v>
      </c>
      <c r="F63" s="151">
        <v>1963</v>
      </c>
      <c r="G63" s="151">
        <v>307</v>
      </c>
      <c r="H63" s="151">
        <v>22</v>
      </c>
      <c r="I63" s="276"/>
      <c r="J63" s="276"/>
    </row>
    <row r="64" spans="1:10" ht="12.75">
      <c r="A64" s="143"/>
      <c r="B64" s="151"/>
      <c r="C64" s="151"/>
      <c r="D64" s="151"/>
      <c r="E64" s="163"/>
      <c r="F64" s="163"/>
      <c r="G64" s="151"/>
      <c r="H64" s="151"/>
      <c r="I64" s="276"/>
      <c r="J64" s="276"/>
    </row>
    <row r="65" spans="1:10" ht="12.75">
      <c r="A65" s="143" t="s">
        <v>217</v>
      </c>
      <c r="B65" s="151">
        <v>69</v>
      </c>
      <c r="C65" s="151">
        <v>82</v>
      </c>
      <c r="D65" s="151">
        <v>151</v>
      </c>
      <c r="E65" s="163">
        <v>430</v>
      </c>
      <c r="F65" s="163">
        <v>1560</v>
      </c>
      <c r="G65" s="151">
        <v>158</v>
      </c>
      <c r="H65" s="151">
        <v>8</v>
      </c>
      <c r="I65" s="276"/>
      <c r="J65" s="276"/>
    </row>
    <row r="66" spans="2:10" ht="12.75">
      <c r="B66" s="142"/>
      <c r="C66" s="142"/>
      <c r="D66" s="142"/>
      <c r="E66" s="144"/>
      <c r="F66" s="144"/>
      <c r="G66" s="142"/>
      <c r="H66" s="142"/>
      <c r="I66" s="276"/>
      <c r="J66" s="276"/>
    </row>
    <row r="67" spans="1:10" ht="12.75">
      <c r="A67" s="135" t="s">
        <v>218</v>
      </c>
      <c r="B67" s="144">
        <v>8200</v>
      </c>
      <c r="C67" s="142" t="s">
        <v>34</v>
      </c>
      <c r="D67" s="142">
        <v>8200</v>
      </c>
      <c r="E67" s="144">
        <v>480</v>
      </c>
      <c r="F67" s="142" t="s">
        <v>34</v>
      </c>
      <c r="G67" s="144">
        <v>3936</v>
      </c>
      <c r="H67" s="144">
        <v>1181</v>
      </c>
      <c r="I67" s="276"/>
      <c r="J67" s="276"/>
    </row>
    <row r="68" spans="1:10" ht="12.75">
      <c r="A68" s="135" t="s">
        <v>219</v>
      </c>
      <c r="B68" s="144">
        <v>570</v>
      </c>
      <c r="C68" s="142" t="s">
        <v>34</v>
      </c>
      <c r="D68" s="142">
        <v>570</v>
      </c>
      <c r="E68" s="144">
        <v>500</v>
      </c>
      <c r="F68" s="142" t="s">
        <v>34</v>
      </c>
      <c r="G68" s="144">
        <v>285</v>
      </c>
      <c r="H68" s="144">
        <v>171</v>
      </c>
      <c r="I68" s="276"/>
      <c r="J68" s="276"/>
    </row>
    <row r="69" spans="1:10" ht="12.75">
      <c r="A69" s="143" t="s">
        <v>220</v>
      </c>
      <c r="B69" s="151">
        <v>8770</v>
      </c>
      <c r="C69" s="151" t="s">
        <v>34</v>
      </c>
      <c r="D69" s="151">
        <v>8770</v>
      </c>
      <c r="E69" s="151">
        <f>((E67*B67)+(E68*B68))/B69</f>
        <v>481.2998859749145</v>
      </c>
      <c r="F69" s="151" t="s">
        <v>34</v>
      </c>
      <c r="G69" s="151">
        <f>SUM(G67:G68)</f>
        <v>4221</v>
      </c>
      <c r="H69" s="151">
        <f>SUM(H67:H68)</f>
        <v>1352</v>
      </c>
      <c r="I69" s="276"/>
      <c r="J69" s="276"/>
    </row>
    <row r="70" spans="2:10" ht="12.75">
      <c r="B70" s="142"/>
      <c r="C70" s="142"/>
      <c r="D70" s="142"/>
      <c r="E70" s="144"/>
      <c r="F70" s="144"/>
      <c r="G70" s="142"/>
      <c r="H70" s="142"/>
      <c r="I70" s="276"/>
      <c r="J70" s="276"/>
    </row>
    <row r="71" spans="1:10" ht="12.75">
      <c r="A71" s="135" t="s">
        <v>221</v>
      </c>
      <c r="B71" s="142" t="s">
        <v>34</v>
      </c>
      <c r="C71" s="142">
        <v>5</v>
      </c>
      <c r="D71" s="142">
        <v>5</v>
      </c>
      <c r="E71" s="142" t="s">
        <v>34</v>
      </c>
      <c r="F71" s="144">
        <v>1500</v>
      </c>
      <c r="G71" s="142">
        <v>8</v>
      </c>
      <c r="H71" s="142">
        <v>4</v>
      </c>
      <c r="I71" s="276"/>
      <c r="J71" s="276"/>
    </row>
    <row r="72" spans="1:10" ht="12.75">
      <c r="A72" s="135" t="s">
        <v>222</v>
      </c>
      <c r="B72" s="142">
        <v>2327</v>
      </c>
      <c r="C72" s="142">
        <v>421</v>
      </c>
      <c r="D72" s="142">
        <v>2748</v>
      </c>
      <c r="E72" s="144">
        <v>800</v>
      </c>
      <c r="F72" s="144">
        <v>1200</v>
      </c>
      <c r="G72" s="142">
        <v>2367</v>
      </c>
      <c r="H72" s="142" t="s">
        <v>34</v>
      </c>
      <c r="I72" s="276"/>
      <c r="J72" s="276"/>
    </row>
    <row r="73" spans="1:10" ht="12.75">
      <c r="A73" s="135" t="s">
        <v>223</v>
      </c>
      <c r="B73" s="144">
        <v>2513</v>
      </c>
      <c r="C73" s="144">
        <v>3897</v>
      </c>
      <c r="D73" s="142">
        <v>6410</v>
      </c>
      <c r="E73" s="144">
        <v>1100</v>
      </c>
      <c r="F73" s="144">
        <v>2000</v>
      </c>
      <c r="G73" s="144">
        <v>10558</v>
      </c>
      <c r="H73" s="144">
        <v>11614</v>
      </c>
      <c r="I73" s="276"/>
      <c r="J73" s="276"/>
    </row>
    <row r="74" spans="1:10" ht="12.75">
      <c r="A74" s="135" t="s">
        <v>224</v>
      </c>
      <c r="B74" s="142">
        <v>104</v>
      </c>
      <c r="C74" s="142">
        <v>88</v>
      </c>
      <c r="D74" s="142">
        <v>192</v>
      </c>
      <c r="E74" s="144">
        <v>420</v>
      </c>
      <c r="F74" s="144">
        <v>1610</v>
      </c>
      <c r="G74" s="142">
        <v>185</v>
      </c>
      <c r="H74" s="142">
        <v>202</v>
      </c>
      <c r="I74" s="276"/>
      <c r="J74" s="276"/>
    </row>
    <row r="75" spans="1:10" ht="12.75">
      <c r="A75" s="135" t="s">
        <v>225</v>
      </c>
      <c r="B75" s="142">
        <v>119</v>
      </c>
      <c r="C75" s="142">
        <v>74</v>
      </c>
      <c r="D75" s="142">
        <v>193</v>
      </c>
      <c r="E75" s="144">
        <v>700</v>
      </c>
      <c r="F75" s="144">
        <v>1150</v>
      </c>
      <c r="G75" s="142">
        <v>168</v>
      </c>
      <c r="H75" s="142">
        <v>8</v>
      </c>
      <c r="I75" s="276"/>
      <c r="J75" s="276"/>
    </row>
    <row r="76" spans="1:10" ht="12.75">
      <c r="A76" s="135" t="s">
        <v>226</v>
      </c>
      <c r="B76" s="142">
        <v>121</v>
      </c>
      <c r="C76" s="142">
        <v>236</v>
      </c>
      <c r="D76" s="142">
        <v>357</v>
      </c>
      <c r="E76" s="144">
        <v>790</v>
      </c>
      <c r="F76" s="144">
        <v>1243</v>
      </c>
      <c r="G76" s="142">
        <v>389</v>
      </c>
      <c r="H76" s="142">
        <v>292</v>
      </c>
      <c r="I76" s="276"/>
      <c r="J76" s="276"/>
    </row>
    <row r="77" spans="1:10" ht="12.75">
      <c r="A77" s="135" t="s">
        <v>227</v>
      </c>
      <c r="B77" s="142">
        <v>4781</v>
      </c>
      <c r="C77" s="142">
        <v>868</v>
      </c>
      <c r="D77" s="142">
        <v>5649</v>
      </c>
      <c r="E77" s="144">
        <v>600</v>
      </c>
      <c r="F77" s="144">
        <v>1900</v>
      </c>
      <c r="G77" s="142">
        <v>4518</v>
      </c>
      <c r="H77" s="145">
        <v>226</v>
      </c>
      <c r="I77" s="276"/>
      <c r="J77" s="276"/>
    </row>
    <row r="78" spans="1:10" ht="12.75">
      <c r="A78" s="135" t="s">
        <v>228</v>
      </c>
      <c r="B78" s="144">
        <v>2526</v>
      </c>
      <c r="C78" s="144">
        <v>5502</v>
      </c>
      <c r="D78" s="142">
        <v>8028</v>
      </c>
      <c r="E78" s="144">
        <v>1025</v>
      </c>
      <c r="F78" s="144">
        <v>2025</v>
      </c>
      <c r="G78" s="144">
        <v>13731</v>
      </c>
      <c r="H78" s="144">
        <v>687</v>
      </c>
      <c r="I78" s="276"/>
      <c r="J78" s="276"/>
    </row>
    <row r="79" spans="1:10" ht="12.75">
      <c r="A79" s="143" t="s">
        <v>289</v>
      </c>
      <c r="B79" s="151">
        <v>12491</v>
      </c>
      <c r="C79" s="151">
        <v>11091</v>
      </c>
      <c r="D79" s="151">
        <v>23582</v>
      </c>
      <c r="E79" s="151">
        <v>825</v>
      </c>
      <c r="F79" s="151">
        <v>1949</v>
      </c>
      <c r="G79" s="151">
        <v>31924</v>
      </c>
      <c r="H79" s="151">
        <v>13033</v>
      </c>
      <c r="I79" s="276"/>
      <c r="J79" s="276"/>
    </row>
    <row r="80" spans="2:10" ht="12.75">
      <c r="B80" s="142"/>
      <c r="C80" s="142"/>
      <c r="D80" s="142"/>
      <c r="E80" s="144"/>
      <c r="F80" s="144"/>
      <c r="G80" s="142"/>
      <c r="H80" s="142"/>
      <c r="I80" s="276"/>
      <c r="J80" s="276"/>
    </row>
    <row r="81" spans="1:10" ht="12.75">
      <c r="A81" s="135" t="s">
        <v>229</v>
      </c>
      <c r="B81" s="145">
        <v>2</v>
      </c>
      <c r="C81" s="145">
        <v>1</v>
      </c>
      <c r="D81" s="145">
        <v>3</v>
      </c>
      <c r="E81" s="145">
        <v>800</v>
      </c>
      <c r="F81" s="145">
        <v>1000</v>
      </c>
      <c r="G81" s="145">
        <v>3</v>
      </c>
      <c r="H81" s="142" t="s">
        <v>34</v>
      </c>
      <c r="I81" s="276"/>
      <c r="J81" s="276"/>
    </row>
    <row r="82" spans="1:10" ht="12.75">
      <c r="A82" s="135" t="s">
        <v>230</v>
      </c>
      <c r="B82" s="142">
        <v>10</v>
      </c>
      <c r="C82" s="145">
        <v>6</v>
      </c>
      <c r="D82" s="142">
        <v>16</v>
      </c>
      <c r="E82" s="144">
        <v>600</v>
      </c>
      <c r="F82" s="145">
        <v>1200</v>
      </c>
      <c r="G82" s="142">
        <v>13</v>
      </c>
      <c r="H82" s="142">
        <v>9</v>
      </c>
      <c r="I82" s="276"/>
      <c r="J82" s="276"/>
    </row>
    <row r="83" spans="1:10" ht="12.75">
      <c r="A83" s="143" t="s">
        <v>231</v>
      </c>
      <c r="B83" s="151">
        <v>12</v>
      </c>
      <c r="C83" s="162">
        <v>7</v>
      </c>
      <c r="D83" s="151">
        <v>19</v>
      </c>
      <c r="E83" s="151">
        <v>633</v>
      </c>
      <c r="F83" s="145">
        <v>1171</v>
      </c>
      <c r="G83" s="151">
        <v>16</v>
      </c>
      <c r="H83" s="151">
        <v>9</v>
      </c>
      <c r="I83" s="276"/>
      <c r="J83" s="276"/>
    </row>
    <row r="84" spans="2:10" ht="12.75">
      <c r="B84" s="142"/>
      <c r="C84" s="142"/>
      <c r="D84" s="142"/>
      <c r="E84" s="144"/>
      <c r="F84" s="287"/>
      <c r="G84" s="142"/>
      <c r="H84" s="142"/>
      <c r="I84" s="276"/>
      <c r="J84" s="276"/>
    </row>
    <row r="85" spans="1:10" ht="13.5" thickBot="1">
      <c r="A85" s="147" t="s">
        <v>232</v>
      </c>
      <c r="B85" s="148">
        <v>24358</v>
      </c>
      <c r="C85" s="148">
        <v>13246</v>
      </c>
      <c r="D85" s="148">
        <v>37604</v>
      </c>
      <c r="E85" s="148">
        <f>((E21*B21)+(E23*B23)+(E25*B25)+(E30*B30)+(E36*B36)+(E38*B38)+(E49*B49)+(E51*B51)+(E58*B58)+(E63*B63)+(E65*B65)+(E69*B69)+(E79*B79)+(E83*B83))/B85</f>
        <v>787.9810329255275</v>
      </c>
      <c r="F85" s="148">
        <v>1999</v>
      </c>
      <c r="G85" s="148">
        <f>SUM(G21:G25,G30,G36:G38,G49:G51,G58,G63:G65,G69,G79,G83)</f>
        <v>45667</v>
      </c>
      <c r="H85" s="148">
        <f>SUM(H21:H25,H30,H36:H38,H49:H51,H58,H63:H65,H69,H79,H83)</f>
        <v>19687</v>
      </c>
      <c r="I85" s="276"/>
      <c r="J85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F85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135" customWidth="1"/>
    <col min="2" max="5" width="18.7109375" style="135" customWidth="1"/>
    <col min="6" max="6" width="15.7109375" style="135" customWidth="1"/>
    <col min="7" max="16384" width="11.421875" style="135" customWidth="1"/>
  </cols>
  <sheetData>
    <row r="1" spans="1:5" s="260" customFormat="1" ht="18">
      <c r="A1" s="304" t="s">
        <v>0</v>
      </c>
      <c r="B1" s="304"/>
      <c r="C1" s="304"/>
      <c r="D1" s="304"/>
      <c r="E1" s="304"/>
    </row>
    <row r="2" spans="1:5" ht="12.75">
      <c r="A2" s="134"/>
      <c r="B2" s="134"/>
      <c r="C2" s="134"/>
      <c r="D2" s="134"/>
      <c r="E2" s="134"/>
    </row>
    <row r="3" spans="1:5" s="261" customFormat="1" ht="15">
      <c r="A3" s="305" t="s">
        <v>261</v>
      </c>
      <c r="B3" s="305"/>
      <c r="C3" s="305"/>
      <c r="D3" s="305"/>
      <c r="E3" s="305"/>
    </row>
    <row r="4" spans="1:5" s="261" customFormat="1" ht="15">
      <c r="A4" s="272"/>
      <c r="B4" s="273"/>
      <c r="C4" s="273"/>
      <c r="D4" s="273"/>
      <c r="E4" s="273"/>
    </row>
    <row r="5" spans="1:5" ht="12.75">
      <c r="A5" s="355" t="s">
        <v>173</v>
      </c>
      <c r="B5" s="352" t="s">
        <v>29</v>
      </c>
      <c r="C5" s="353"/>
      <c r="D5" s="352" t="s">
        <v>30</v>
      </c>
      <c r="E5" s="353"/>
    </row>
    <row r="6" spans="1:5" ht="12.75">
      <c r="A6" s="134" t="s">
        <v>174</v>
      </c>
      <c r="B6" s="152" t="s">
        <v>2</v>
      </c>
      <c r="C6" s="139" t="s">
        <v>3</v>
      </c>
      <c r="D6" s="152" t="s">
        <v>2</v>
      </c>
      <c r="E6" s="139" t="s">
        <v>3</v>
      </c>
    </row>
    <row r="7" spans="1:5" ht="13.5" thickBot="1">
      <c r="A7" s="212"/>
      <c r="B7" s="150" t="s">
        <v>121</v>
      </c>
      <c r="C7" s="156" t="s">
        <v>15</v>
      </c>
      <c r="D7" s="150" t="s">
        <v>121</v>
      </c>
      <c r="E7" s="156" t="s">
        <v>15</v>
      </c>
    </row>
    <row r="8" spans="1:6" ht="12.75">
      <c r="A8" s="141" t="s">
        <v>176</v>
      </c>
      <c r="B8" s="264" t="s">
        <v>34</v>
      </c>
      <c r="C8" s="264" t="s">
        <v>34</v>
      </c>
      <c r="D8" s="264" t="s">
        <v>34</v>
      </c>
      <c r="E8" s="264" t="s">
        <v>34</v>
      </c>
      <c r="F8" s="276"/>
    </row>
    <row r="9" spans="1:6" ht="12.75">
      <c r="A9" s="135" t="s">
        <v>177</v>
      </c>
      <c r="B9" s="265" t="s">
        <v>34</v>
      </c>
      <c r="C9" s="265" t="s">
        <v>34</v>
      </c>
      <c r="D9" s="265" t="s">
        <v>34</v>
      </c>
      <c r="E9" s="265" t="s">
        <v>34</v>
      </c>
      <c r="F9" s="276"/>
    </row>
    <row r="10" spans="1:6" ht="12.75">
      <c r="A10" s="135" t="s">
        <v>178</v>
      </c>
      <c r="B10" s="265" t="s">
        <v>34</v>
      </c>
      <c r="C10" s="265" t="s">
        <v>34</v>
      </c>
      <c r="D10" s="265" t="s">
        <v>34</v>
      </c>
      <c r="E10" s="265" t="s">
        <v>34</v>
      </c>
      <c r="F10" s="276"/>
    </row>
    <row r="11" spans="1:6" ht="12.75">
      <c r="A11" s="135" t="s">
        <v>179</v>
      </c>
      <c r="B11" s="265" t="s">
        <v>34</v>
      </c>
      <c r="C11" s="265" t="s">
        <v>34</v>
      </c>
      <c r="D11" s="265" t="s">
        <v>34</v>
      </c>
      <c r="E11" s="265" t="s">
        <v>34</v>
      </c>
      <c r="F11" s="276"/>
    </row>
    <row r="12" spans="1:6" ht="12.75">
      <c r="A12" s="143" t="s">
        <v>180</v>
      </c>
      <c r="B12" s="277" t="s">
        <v>34</v>
      </c>
      <c r="C12" s="277" t="s">
        <v>34</v>
      </c>
      <c r="D12" s="277" t="s">
        <v>34</v>
      </c>
      <c r="E12" s="277" t="s">
        <v>34</v>
      </c>
      <c r="F12" s="276"/>
    </row>
    <row r="13" spans="1:6" ht="12.75">
      <c r="A13" s="143"/>
      <c r="B13" s="277"/>
      <c r="C13" s="277"/>
      <c r="D13" s="277"/>
      <c r="E13" s="277"/>
      <c r="F13" s="276"/>
    </row>
    <row r="14" spans="1:6" ht="12.75">
      <c r="A14" s="143" t="s">
        <v>181</v>
      </c>
      <c r="B14" s="277" t="s">
        <v>34</v>
      </c>
      <c r="C14" s="277" t="s">
        <v>34</v>
      </c>
      <c r="D14" s="277" t="s">
        <v>34</v>
      </c>
      <c r="E14" s="277" t="s">
        <v>34</v>
      </c>
      <c r="F14" s="276"/>
    </row>
    <row r="15" spans="1:6" ht="12.75">
      <c r="A15" s="143"/>
      <c r="B15" s="277"/>
      <c r="C15" s="277"/>
      <c r="D15" s="277"/>
      <c r="E15" s="277"/>
      <c r="F15" s="276"/>
    </row>
    <row r="16" spans="1:6" ht="12.75">
      <c r="A16" s="143" t="s">
        <v>182</v>
      </c>
      <c r="B16" s="277" t="s">
        <v>34</v>
      </c>
      <c r="C16" s="277" t="s">
        <v>34</v>
      </c>
      <c r="D16" s="277" t="s">
        <v>34</v>
      </c>
      <c r="E16" s="277" t="s">
        <v>34</v>
      </c>
      <c r="F16" s="276"/>
    </row>
    <row r="17" spans="2:6" ht="12.75">
      <c r="B17" s="265"/>
      <c r="C17" s="265"/>
      <c r="D17" s="265"/>
      <c r="E17" s="265"/>
      <c r="F17" s="276"/>
    </row>
    <row r="18" spans="1:6" ht="12.75">
      <c r="A18" s="135" t="s">
        <v>183</v>
      </c>
      <c r="B18" s="265">
        <v>28</v>
      </c>
      <c r="C18" s="265">
        <v>63</v>
      </c>
      <c r="D18" s="265" t="s">
        <v>34</v>
      </c>
      <c r="E18" s="265" t="s">
        <v>34</v>
      </c>
      <c r="F18" s="276"/>
    </row>
    <row r="19" spans="1:6" ht="12.75">
      <c r="A19" s="135" t="s">
        <v>184</v>
      </c>
      <c r="B19" s="265">
        <v>1</v>
      </c>
      <c r="C19" s="265">
        <v>1</v>
      </c>
      <c r="D19" s="265" t="s">
        <v>34</v>
      </c>
      <c r="E19" s="265" t="s">
        <v>34</v>
      </c>
      <c r="F19" s="276"/>
    </row>
    <row r="20" spans="1:6" ht="12.75">
      <c r="A20" s="135" t="s">
        <v>185</v>
      </c>
      <c r="B20" s="265">
        <v>9</v>
      </c>
      <c r="C20" s="265">
        <v>13</v>
      </c>
      <c r="D20" s="265" t="s">
        <v>34</v>
      </c>
      <c r="E20" s="265" t="s">
        <v>34</v>
      </c>
      <c r="F20" s="276"/>
    </row>
    <row r="21" spans="1:6" ht="12.75">
      <c r="A21" s="143" t="s">
        <v>285</v>
      </c>
      <c r="B21" s="277">
        <v>38</v>
      </c>
      <c r="C21" s="277">
        <v>77</v>
      </c>
      <c r="D21" s="277" t="s">
        <v>34</v>
      </c>
      <c r="E21" s="277" t="s">
        <v>34</v>
      </c>
      <c r="F21" s="276"/>
    </row>
    <row r="22" spans="1:6" ht="12.75">
      <c r="A22" s="143"/>
      <c r="B22" s="277"/>
      <c r="C22" s="277"/>
      <c r="D22" s="277"/>
      <c r="E22" s="277"/>
      <c r="F22" s="276"/>
    </row>
    <row r="23" spans="1:6" ht="12.75">
      <c r="A23" s="143" t="s">
        <v>186</v>
      </c>
      <c r="B23" s="277">
        <v>493</v>
      </c>
      <c r="C23" s="277">
        <v>1238</v>
      </c>
      <c r="D23" s="279">
        <v>6</v>
      </c>
      <c r="E23" s="279">
        <v>15</v>
      </c>
      <c r="F23" s="276"/>
    </row>
    <row r="24" spans="1:6" ht="12.75">
      <c r="A24" s="143"/>
      <c r="B24" s="277"/>
      <c r="C24" s="277"/>
      <c r="D24" s="277"/>
      <c r="E24" s="277"/>
      <c r="F24" s="276"/>
    </row>
    <row r="25" spans="1:6" ht="12.75">
      <c r="A25" s="143" t="s">
        <v>187</v>
      </c>
      <c r="B25" s="277">
        <v>27</v>
      </c>
      <c r="C25" s="277">
        <v>57</v>
      </c>
      <c r="D25" s="279">
        <v>3</v>
      </c>
      <c r="E25" s="279">
        <v>8</v>
      </c>
      <c r="F25" s="276"/>
    </row>
    <row r="26" spans="2:6" ht="12.75">
      <c r="B26" s="265"/>
      <c r="C26" s="265"/>
      <c r="D26" s="265"/>
      <c r="E26" s="265"/>
      <c r="F26" s="276"/>
    </row>
    <row r="27" spans="1:6" ht="12.75">
      <c r="A27" s="135" t="s">
        <v>188</v>
      </c>
      <c r="B27" s="267">
        <v>4</v>
      </c>
      <c r="C27" s="267">
        <v>11</v>
      </c>
      <c r="D27" s="265" t="s">
        <v>34</v>
      </c>
      <c r="E27" s="265" t="s">
        <v>34</v>
      </c>
      <c r="F27" s="276"/>
    </row>
    <row r="28" spans="1:6" ht="12.75">
      <c r="A28" s="135" t="s">
        <v>189</v>
      </c>
      <c r="B28" s="267">
        <v>6</v>
      </c>
      <c r="C28" s="267">
        <v>12</v>
      </c>
      <c r="D28" s="265" t="s">
        <v>34</v>
      </c>
      <c r="E28" s="265" t="s">
        <v>34</v>
      </c>
      <c r="F28" s="276"/>
    </row>
    <row r="29" spans="1:6" ht="12.75">
      <c r="A29" s="135" t="s">
        <v>190</v>
      </c>
      <c r="B29" s="265">
        <v>629</v>
      </c>
      <c r="C29" s="265">
        <v>1195</v>
      </c>
      <c r="D29" s="265" t="s">
        <v>34</v>
      </c>
      <c r="E29" s="265" t="s">
        <v>34</v>
      </c>
      <c r="F29" s="276"/>
    </row>
    <row r="30" spans="1:6" ht="12.75">
      <c r="A30" s="143" t="s">
        <v>286</v>
      </c>
      <c r="B30" s="277">
        <v>639</v>
      </c>
      <c r="C30" s="277">
        <v>1218</v>
      </c>
      <c r="D30" s="277" t="s">
        <v>34</v>
      </c>
      <c r="E30" s="277" t="s">
        <v>34</v>
      </c>
      <c r="F30" s="276"/>
    </row>
    <row r="31" spans="2:6" ht="12.75">
      <c r="B31" s="265"/>
      <c r="C31" s="265"/>
      <c r="D31" s="265"/>
      <c r="E31" s="265"/>
      <c r="F31" s="276"/>
    </row>
    <row r="32" spans="1:6" ht="12.75">
      <c r="A32" s="135" t="s">
        <v>191</v>
      </c>
      <c r="B32" s="280">
        <v>142</v>
      </c>
      <c r="C32" s="280">
        <v>239</v>
      </c>
      <c r="D32" s="280" t="s">
        <v>34</v>
      </c>
      <c r="E32" s="280" t="s">
        <v>34</v>
      </c>
      <c r="F32" s="276"/>
    </row>
    <row r="33" spans="1:6" ht="12.75">
      <c r="A33" s="135" t="s">
        <v>192</v>
      </c>
      <c r="B33" s="280">
        <v>1323</v>
      </c>
      <c r="C33" s="280">
        <v>2961</v>
      </c>
      <c r="D33" s="265" t="s">
        <v>34</v>
      </c>
      <c r="E33" s="265" t="s">
        <v>34</v>
      </c>
      <c r="F33" s="276"/>
    </row>
    <row r="34" spans="1:6" ht="12.75">
      <c r="A34" s="135" t="s">
        <v>193</v>
      </c>
      <c r="B34" s="280">
        <v>12</v>
      </c>
      <c r="C34" s="280">
        <v>31</v>
      </c>
      <c r="D34" s="265" t="s">
        <v>34</v>
      </c>
      <c r="E34" s="265" t="s">
        <v>34</v>
      </c>
      <c r="F34" s="276"/>
    </row>
    <row r="35" spans="1:6" ht="12.75">
      <c r="A35" s="135" t="s">
        <v>194</v>
      </c>
      <c r="B35" s="280" t="s">
        <v>34</v>
      </c>
      <c r="C35" s="280" t="s">
        <v>34</v>
      </c>
      <c r="D35" s="267">
        <v>49</v>
      </c>
      <c r="E35" s="267">
        <v>89</v>
      </c>
      <c r="F35" s="276"/>
    </row>
    <row r="36" spans="1:6" ht="12.75">
      <c r="A36" s="143" t="s">
        <v>195</v>
      </c>
      <c r="B36" s="277">
        <v>1477</v>
      </c>
      <c r="C36" s="277">
        <v>3231</v>
      </c>
      <c r="D36" s="277">
        <v>49</v>
      </c>
      <c r="E36" s="277">
        <v>89</v>
      </c>
      <c r="F36" s="276"/>
    </row>
    <row r="37" spans="1:6" ht="12.75">
      <c r="A37" s="143"/>
      <c r="B37" s="277"/>
      <c r="C37" s="277"/>
      <c r="D37" s="277"/>
      <c r="E37" s="277"/>
      <c r="F37" s="276"/>
    </row>
    <row r="38" spans="1:6" ht="12.75">
      <c r="A38" s="143" t="s">
        <v>196</v>
      </c>
      <c r="B38" s="278">
        <v>1317</v>
      </c>
      <c r="C38" s="278">
        <v>2330</v>
      </c>
      <c r="D38" s="279">
        <v>200</v>
      </c>
      <c r="E38" s="279">
        <v>24</v>
      </c>
      <c r="F38" s="276"/>
    </row>
    <row r="39" spans="2:6" ht="12.75">
      <c r="B39" s="265"/>
      <c r="C39" s="265"/>
      <c r="D39" s="265"/>
      <c r="E39" s="265"/>
      <c r="F39" s="276"/>
    </row>
    <row r="40" spans="1:6" ht="12.75">
      <c r="A40" s="135" t="s">
        <v>197</v>
      </c>
      <c r="B40" s="266" t="s">
        <v>34</v>
      </c>
      <c r="C40" s="266" t="s">
        <v>34</v>
      </c>
      <c r="D40" s="265" t="s">
        <v>34</v>
      </c>
      <c r="E40" s="265" t="s">
        <v>34</v>
      </c>
      <c r="F40" s="276"/>
    </row>
    <row r="41" spans="1:6" ht="12.75">
      <c r="A41" s="135" t="s">
        <v>198</v>
      </c>
      <c r="B41" s="265">
        <v>156</v>
      </c>
      <c r="C41" s="142">
        <v>145</v>
      </c>
      <c r="D41" s="265" t="s">
        <v>34</v>
      </c>
      <c r="E41" s="265" t="s">
        <v>34</v>
      </c>
      <c r="F41" s="276"/>
    </row>
    <row r="42" spans="1:6" ht="12.75">
      <c r="A42" s="135" t="s">
        <v>199</v>
      </c>
      <c r="B42" s="266">
        <v>12</v>
      </c>
      <c r="C42" s="266">
        <v>26</v>
      </c>
      <c r="D42" s="265" t="s">
        <v>34</v>
      </c>
      <c r="E42" s="265" t="s">
        <v>34</v>
      </c>
      <c r="F42" s="276"/>
    </row>
    <row r="43" spans="1:6" ht="12.75">
      <c r="A43" s="135" t="s">
        <v>200</v>
      </c>
      <c r="B43" s="266">
        <v>8</v>
      </c>
      <c r="C43" s="266">
        <v>4</v>
      </c>
      <c r="D43" s="265" t="s">
        <v>34</v>
      </c>
      <c r="E43" s="265" t="s">
        <v>34</v>
      </c>
      <c r="F43" s="276"/>
    </row>
    <row r="44" spans="1:6" ht="12.75">
      <c r="A44" s="135" t="s">
        <v>201</v>
      </c>
      <c r="B44" s="266">
        <v>2</v>
      </c>
      <c r="C44" s="266">
        <v>2</v>
      </c>
      <c r="D44" s="267">
        <v>2</v>
      </c>
      <c r="E44" s="267">
        <v>2</v>
      </c>
      <c r="F44" s="276"/>
    </row>
    <row r="45" spans="1:6" ht="12.75">
      <c r="A45" s="135" t="s">
        <v>202</v>
      </c>
      <c r="B45" s="266" t="s">
        <v>34</v>
      </c>
      <c r="C45" s="266" t="s">
        <v>34</v>
      </c>
      <c r="D45" s="267">
        <v>10</v>
      </c>
      <c r="E45" s="267">
        <v>19</v>
      </c>
      <c r="F45" s="276"/>
    </row>
    <row r="46" spans="1:6" ht="12.75">
      <c r="A46" s="135" t="s">
        <v>203</v>
      </c>
      <c r="B46" s="266" t="s">
        <v>34</v>
      </c>
      <c r="C46" s="266" t="s">
        <v>34</v>
      </c>
      <c r="D46" s="267">
        <v>1</v>
      </c>
      <c r="E46" s="267">
        <v>1</v>
      </c>
      <c r="F46" s="276"/>
    </row>
    <row r="47" spans="1:6" ht="12.75">
      <c r="A47" s="135" t="s">
        <v>204</v>
      </c>
      <c r="B47" s="266" t="s">
        <v>34</v>
      </c>
      <c r="C47" s="266" t="s">
        <v>34</v>
      </c>
      <c r="D47" s="267">
        <v>70</v>
      </c>
      <c r="E47" s="267">
        <v>42</v>
      </c>
      <c r="F47" s="276"/>
    </row>
    <row r="48" spans="1:6" ht="12.75">
      <c r="A48" s="135" t="s">
        <v>205</v>
      </c>
      <c r="B48" s="266">
        <v>17</v>
      </c>
      <c r="C48" s="266">
        <v>20</v>
      </c>
      <c r="D48" s="265" t="s">
        <v>34</v>
      </c>
      <c r="E48" s="265" t="s">
        <v>34</v>
      </c>
      <c r="F48" s="276"/>
    </row>
    <row r="49" spans="1:6" ht="12.75">
      <c r="A49" s="143" t="s">
        <v>287</v>
      </c>
      <c r="B49" s="277">
        <v>195</v>
      </c>
      <c r="C49" s="277">
        <f>SUM(C40:C48)</f>
        <v>197</v>
      </c>
      <c r="D49" s="279">
        <v>83</v>
      </c>
      <c r="E49" s="279">
        <v>64</v>
      </c>
      <c r="F49" s="276"/>
    </row>
    <row r="50" spans="1:6" ht="12.75">
      <c r="A50" s="143"/>
      <c r="B50" s="277"/>
      <c r="C50" s="277"/>
      <c r="D50" s="277"/>
      <c r="E50" s="277"/>
      <c r="F50" s="276"/>
    </row>
    <row r="51" spans="1:6" ht="12.75">
      <c r="A51" s="143" t="s">
        <v>206</v>
      </c>
      <c r="B51" s="277">
        <v>2</v>
      </c>
      <c r="C51" s="277">
        <v>4</v>
      </c>
      <c r="D51" s="277" t="s">
        <v>34</v>
      </c>
      <c r="E51" s="277" t="s">
        <v>34</v>
      </c>
      <c r="F51" s="276"/>
    </row>
    <row r="52" spans="2:6" ht="12.75">
      <c r="B52" s="265"/>
      <c r="C52" s="265"/>
      <c r="D52" s="265"/>
      <c r="E52" s="265"/>
      <c r="F52" s="276"/>
    </row>
    <row r="53" spans="1:6" ht="12.75">
      <c r="A53" s="135" t="s">
        <v>207</v>
      </c>
      <c r="B53" s="265">
        <v>51</v>
      </c>
      <c r="C53" s="265">
        <v>92</v>
      </c>
      <c r="D53" s="265" t="s">
        <v>34</v>
      </c>
      <c r="E53" s="265" t="s">
        <v>34</v>
      </c>
      <c r="F53" s="276"/>
    </row>
    <row r="54" spans="1:6" ht="12.75">
      <c r="A54" s="135" t="s">
        <v>208</v>
      </c>
      <c r="B54" s="265">
        <v>94</v>
      </c>
      <c r="C54" s="265">
        <v>139</v>
      </c>
      <c r="D54" s="265" t="s">
        <v>34</v>
      </c>
      <c r="E54" s="265" t="s">
        <v>34</v>
      </c>
      <c r="F54" s="276"/>
    </row>
    <row r="55" spans="1:6" ht="12.75">
      <c r="A55" s="135" t="s">
        <v>209</v>
      </c>
      <c r="B55" s="265">
        <v>51</v>
      </c>
      <c r="C55" s="265">
        <v>33</v>
      </c>
      <c r="D55" s="265" t="s">
        <v>34</v>
      </c>
      <c r="E55" s="265" t="s">
        <v>34</v>
      </c>
      <c r="F55" s="276"/>
    </row>
    <row r="56" spans="1:6" ht="12.75">
      <c r="A56" s="135" t="s">
        <v>210</v>
      </c>
      <c r="B56" s="265" t="s">
        <v>34</v>
      </c>
      <c r="C56" s="265" t="s">
        <v>34</v>
      </c>
      <c r="D56" s="265" t="s">
        <v>34</v>
      </c>
      <c r="E56" s="265" t="s">
        <v>34</v>
      </c>
      <c r="F56" s="276"/>
    </row>
    <row r="57" spans="1:6" ht="12.75">
      <c r="A57" s="135" t="s">
        <v>211</v>
      </c>
      <c r="B57" s="265" t="s">
        <v>34</v>
      </c>
      <c r="C57" s="265" t="s">
        <v>34</v>
      </c>
      <c r="D57" s="267">
        <v>149</v>
      </c>
      <c r="E57" s="267">
        <v>225</v>
      </c>
      <c r="F57" s="276"/>
    </row>
    <row r="58" spans="1:6" ht="12.75">
      <c r="A58" s="143" t="s">
        <v>212</v>
      </c>
      <c r="B58" s="277">
        <v>196</v>
      </c>
      <c r="C58" s="277">
        <v>264</v>
      </c>
      <c r="D58" s="279">
        <v>149</v>
      </c>
      <c r="E58" s="279">
        <v>225</v>
      </c>
      <c r="F58" s="276"/>
    </row>
    <row r="59" spans="2:6" ht="12.75">
      <c r="B59" s="265"/>
      <c r="C59" s="265"/>
      <c r="D59" s="265"/>
      <c r="E59" s="265"/>
      <c r="F59" s="276"/>
    </row>
    <row r="60" spans="1:6" ht="12.75">
      <c r="A60" s="135" t="s">
        <v>213</v>
      </c>
      <c r="B60" s="266">
        <v>187</v>
      </c>
      <c r="C60" s="266">
        <v>284</v>
      </c>
      <c r="D60" s="265" t="s">
        <v>34</v>
      </c>
      <c r="E60" s="265" t="s">
        <v>34</v>
      </c>
      <c r="F60" s="276"/>
    </row>
    <row r="61" spans="1:6" ht="12.75">
      <c r="A61" s="135" t="s">
        <v>214</v>
      </c>
      <c r="B61" s="266">
        <v>3</v>
      </c>
      <c r="C61" s="266">
        <v>3</v>
      </c>
      <c r="D61" s="266">
        <v>10</v>
      </c>
      <c r="E61" s="266">
        <v>9</v>
      </c>
      <c r="F61" s="276"/>
    </row>
    <row r="62" spans="1:6" ht="12.75">
      <c r="A62" s="135" t="s">
        <v>215</v>
      </c>
      <c r="B62" s="266" t="s">
        <v>34</v>
      </c>
      <c r="C62" s="266" t="s">
        <v>34</v>
      </c>
      <c r="D62" s="267">
        <v>8</v>
      </c>
      <c r="E62" s="267">
        <v>11</v>
      </c>
      <c r="F62" s="276"/>
    </row>
    <row r="63" spans="1:6" ht="12.75">
      <c r="A63" s="143" t="s">
        <v>216</v>
      </c>
      <c r="B63" s="277">
        <v>190</v>
      </c>
      <c r="C63" s="277">
        <v>287</v>
      </c>
      <c r="D63" s="277">
        <v>18</v>
      </c>
      <c r="E63" s="277">
        <v>20</v>
      </c>
      <c r="F63" s="276"/>
    </row>
    <row r="64" spans="1:6" ht="12.75">
      <c r="A64" s="143"/>
      <c r="B64" s="277"/>
      <c r="C64" s="277"/>
      <c r="D64" s="277"/>
      <c r="E64" s="277"/>
      <c r="F64" s="276"/>
    </row>
    <row r="65" spans="1:6" ht="12.75">
      <c r="A65" s="143" t="s">
        <v>217</v>
      </c>
      <c r="B65" s="277" t="s">
        <v>34</v>
      </c>
      <c r="C65" s="277" t="s">
        <v>34</v>
      </c>
      <c r="D65" s="279">
        <v>151</v>
      </c>
      <c r="E65" s="279">
        <v>158</v>
      </c>
      <c r="F65" s="276"/>
    </row>
    <row r="66" spans="2:6" ht="12.75">
      <c r="B66" s="265"/>
      <c r="C66" s="265"/>
      <c r="D66" s="265"/>
      <c r="E66" s="265"/>
      <c r="F66" s="276"/>
    </row>
    <row r="67" spans="1:6" ht="12.75">
      <c r="A67" s="135" t="s">
        <v>218</v>
      </c>
      <c r="B67" s="265">
        <v>8200</v>
      </c>
      <c r="C67" s="266">
        <v>3936</v>
      </c>
      <c r="D67" s="265" t="s">
        <v>34</v>
      </c>
      <c r="E67" s="265" t="s">
        <v>34</v>
      </c>
      <c r="F67" s="276"/>
    </row>
    <row r="68" spans="1:6" ht="12.75">
      <c r="A68" s="135" t="s">
        <v>219</v>
      </c>
      <c r="B68" s="265">
        <v>570</v>
      </c>
      <c r="C68" s="265">
        <v>285</v>
      </c>
      <c r="D68" s="265" t="s">
        <v>34</v>
      </c>
      <c r="E68" s="265" t="s">
        <v>34</v>
      </c>
      <c r="F68" s="276"/>
    </row>
    <row r="69" spans="1:6" ht="12.75">
      <c r="A69" s="143" t="s">
        <v>220</v>
      </c>
      <c r="B69" s="277">
        <v>8770</v>
      </c>
      <c r="C69" s="277">
        <f>SUM(C67:C68)</f>
        <v>4221</v>
      </c>
      <c r="D69" s="277" t="s">
        <v>34</v>
      </c>
      <c r="E69" s="277" t="s">
        <v>34</v>
      </c>
      <c r="F69" s="276"/>
    </row>
    <row r="70" spans="2:6" ht="12.75">
      <c r="B70" s="265"/>
      <c r="C70" s="265"/>
      <c r="D70" s="265"/>
      <c r="E70" s="265"/>
      <c r="F70" s="276"/>
    </row>
    <row r="71" spans="1:6" ht="12.75">
      <c r="A71" s="135" t="s">
        <v>221</v>
      </c>
      <c r="B71" s="265" t="s">
        <v>34</v>
      </c>
      <c r="C71" s="265" t="s">
        <v>34</v>
      </c>
      <c r="D71" s="267">
        <v>5</v>
      </c>
      <c r="E71" s="267">
        <v>8</v>
      </c>
      <c r="F71" s="276"/>
    </row>
    <row r="72" spans="1:6" ht="12.75">
      <c r="A72" s="135" t="s">
        <v>222</v>
      </c>
      <c r="B72" s="265">
        <v>2748</v>
      </c>
      <c r="C72" s="265">
        <v>2367</v>
      </c>
      <c r="D72" s="265" t="s">
        <v>34</v>
      </c>
      <c r="E72" s="265" t="s">
        <v>34</v>
      </c>
      <c r="F72" s="276"/>
    </row>
    <row r="73" spans="1:6" ht="12.75">
      <c r="A73" s="135" t="s">
        <v>223</v>
      </c>
      <c r="B73" s="266">
        <v>6410</v>
      </c>
      <c r="C73" s="265">
        <v>10558</v>
      </c>
      <c r="D73" s="265" t="s">
        <v>34</v>
      </c>
      <c r="E73" s="265" t="s">
        <v>34</v>
      </c>
      <c r="F73" s="276"/>
    </row>
    <row r="74" spans="1:6" ht="12.75">
      <c r="A74" s="135" t="s">
        <v>224</v>
      </c>
      <c r="B74" s="265">
        <v>192</v>
      </c>
      <c r="C74" s="265">
        <v>185</v>
      </c>
      <c r="D74" s="265" t="s">
        <v>34</v>
      </c>
      <c r="E74" s="265" t="s">
        <v>34</v>
      </c>
      <c r="F74" s="276"/>
    </row>
    <row r="75" spans="1:6" ht="12.75">
      <c r="A75" s="135" t="s">
        <v>225</v>
      </c>
      <c r="B75" s="265" t="s">
        <v>34</v>
      </c>
      <c r="C75" s="265" t="s">
        <v>34</v>
      </c>
      <c r="D75" s="267">
        <v>193</v>
      </c>
      <c r="E75" s="267">
        <v>168</v>
      </c>
      <c r="F75" s="276"/>
    </row>
    <row r="76" spans="1:6" ht="12.75">
      <c r="A76" s="135" t="s">
        <v>226</v>
      </c>
      <c r="B76" s="265">
        <v>357</v>
      </c>
      <c r="C76" s="265">
        <v>389</v>
      </c>
      <c r="D76" s="265" t="s">
        <v>34</v>
      </c>
      <c r="E76" s="265" t="s">
        <v>34</v>
      </c>
      <c r="F76" s="276"/>
    </row>
    <row r="77" spans="1:6" ht="12.75">
      <c r="A77" s="135" t="s">
        <v>227</v>
      </c>
      <c r="B77" s="265">
        <v>5649</v>
      </c>
      <c r="C77" s="265">
        <v>4518</v>
      </c>
      <c r="D77" s="265" t="s">
        <v>34</v>
      </c>
      <c r="E77" s="265" t="s">
        <v>34</v>
      </c>
      <c r="F77" s="276"/>
    </row>
    <row r="78" spans="1:6" ht="12.75">
      <c r="A78" s="135" t="s">
        <v>228</v>
      </c>
      <c r="B78" s="266">
        <v>8028</v>
      </c>
      <c r="C78" s="266">
        <v>13731</v>
      </c>
      <c r="D78" s="265" t="s">
        <v>34</v>
      </c>
      <c r="E78" s="265" t="s">
        <v>34</v>
      </c>
      <c r="F78" s="276"/>
    </row>
    <row r="79" spans="1:6" ht="12.75">
      <c r="A79" s="143" t="s">
        <v>289</v>
      </c>
      <c r="B79" s="277">
        <v>23384</v>
      </c>
      <c r="C79" s="277">
        <v>31748</v>
      </c>
      <c r="D79" s="279">
        <v>198</v>
      </c>
      <c r="E79" s="279">
        <v>176</v>
      </c>
      <c r="F79" s="276"/>
    </row>
    <row r="80" spans="2:6" ht="12.75">
      <c r="B80" s="265"/>
      <c r="C80" s="265"/>
      <c r="D80" s="265"/>
      <c r="E80" s="265"/>
      <c r="F80" s="276"/>
    </row>
    <row r="81" spans="1:6" ht="12.75">
      <c r="A81" s="135" t="s">
        <v>229</v>
      </c>
      <c r="B81" s="265">
        <v>3</v>
      </c>
      <c r="C81" s="265">
        <v>3</v>
      </c>
      <c r="D81" s="265" t="s">
        <v>34</v>
      </c>
      <c r="E81" s="265" t="s">
        <v>34</v>
      </c>
      <c r="F81" s="276"/>
    </row>
    <row r="82" spans="1:6" ht="12.75">
      <c r="A82" s="135" t="s">
        <v>230</v>
      </c>
      <c r="B82" s="265" t="s">
        <v>34</v>
      </c>
      <c r="C82" s="265" t="s">
        <v>34</v>
      </c>
      <c r="D82" s="265">
        <v>16</v>
      </c>
      <c r="E82" s="265">
        <v>13</v>
      </c>
      <c r="F82" s="276"/>
    </row>
    <row r="83" spans="1:6" ht="12.75">
      <c r="A83" s="143" t="s">
        <v>231</v>
      </c>
      <c r="B83" s="277">
        <v>3</v>
      </c>
      <c r="C83" s="277">
        <v>3</v>
      </c>
      <c r="D83" s="277">
        <v>16</v>
      </c>
      <c r="E83" s="277">
        <v>13</v>
      </c>
      <c r="F83" s="276"/>
    </row>
    <row r="84" spans="1:6" ht="12.75">
      <c r="A84" s="143"/>
      <c r="B84" s="277"/>
      <c r="C84" s="277"/>
      <c r="D84" s="277"/>
      <c r="E84" s="277"/>
      <c r="F84" s="276"/>
    </row>
    <row r="85" spans="1:6" ht="13.5" thickBot="1">
      <c r="A85" s="147" t="s">
        <v>232</v>
      </c>
      <c r="B85" s="269">
        <v>36731</v>
      </c>
      <c r="C85" s="269">
        <f>SUM(C21:C25,C30,C36:C38,C49:C51,C58,C63:C65,C69,C79,C83)</f>
        <v>44875</v>
      </c>
      <c r="D85" s="269">
        <v>873</v>
      </c>
      <c r="E85" s="269">
        <v>792</v>
      </c>
      <c r="F85" s="276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/>
  <dimension ref="A1:H78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100" customWidth="1"/>
    <col min="2" max="7" width="12.7109375" style="100" customWidth="1"/>
    <col min="8" max="8" width="11.421875" style="100" customWidth="1"/>
    <col min="9" max="16384" width="11.421875" style="88" customWidth="1"/>
  </cols>
  <sheetData>
    <row r="1" spans="1:8" s="87" customFormat="1" ht="18">
      <c r="A1" s="317" t="s">
        <v>0</v>
      </c>
      <c r="B1" s="317"/>
      <c r="C1" s="317"/>
      <c r="D1" s="317"/>
      <c r="E1" s="317"/>
      <c r="F1" s="317"/>
      <c r="G1" s="317"/>
      <c r="H1" s="101"/>
    </row>
    <row r="3" spans="1:8" s="78" customFormat="1" ht="15">
      <c r="A3" s="318" t="s">
        <v>243</v>
      </c>
      <c r="B3" s="318"/>
      <c r="C3" s="318"/>
      <c r="D3" s="318"/>
      <c r="E3" s="318"/>
      <c r="F3" s="318"/>
      <c r="G3" s="318"/>
      <c r="H3" s="94"/>
    </row>
    <row r="4" spans="1:8" s="78" customFormat="1" ht="14.25">
      <c r="A4" s="94"/>
      <c r="B4" s="94"/>
      <c r="C4" s="94"/>
      <c r="D4" s="94"/>
      <c r="E4" s="94"/>
      <c r="F4" s="94"/>
      <c r="G4" s="94"/>
      <c r="H4" s="94"/>
    </row>
    <row r="5" spans="1:7" ht="12.75">
      <c r="A5" s="332" t="s">
        <v>39</v>
      </c>
      <c r="B5" s="334" t="s">
        <v>20</v>
      </c>
      <c r="C5" s="334"/>
      <c r="D5" s="334"/>
      <c r="E5" s="334" t="s">
        <v>21</v>
      </c>
      <c r="F5" s="334"/>
      <c r="G5" s="321"/>
    </row>
    <row r="6" spans="1:7" ht="13.5" thickBot="1">
      <c r="A6" s="333"/>
      <c r="B6" s="228">
        <v>2000</v>
      </c>
      <c r="C6" s="228">
        <v>2001</v>
      </c>
      <c r="D6" s="228">
        <v>2002</v>
      </c>
      <c r="E6" s="228">
        <v>2000</v>
      </c>
      <c r="F6" s="228">
        <v>2001</v>
      </c>
      <c r="G6" s="229">
        <v>2002</v>
      </c>
    </row>
    <row r="7" spans="1:8" ht="12.75">
      <c r="A7" s="89" t="s">
        <v>40</v>
      </c>
      <c r="B7" s="90">
        <v>52116.809</v>
      </c>
      <c r="C7" s="90">
        <v>61722.66</v>
      </c>
      <c r="D7" s="90">
        <v>54197.287</v>
      </c>
      <c r="E7" s="90">
        <v>1637.105</v>
      </c>
      <c r="F7" s="90">
        <v>2121.966</v>
      </c>
      <c r="G7" s="97">
        <v>3279.771</v>
      </c>
      <c r="H7" s="102"/>
    </row>
    <row r="8" spans="1:8" ht="12.75">
      <c r="A8" s="91"/>
      <c r="B8" s="92"/>
      <c r="C8" s="92"/>
      <c r="D8" s="92"/>
      <c r="E8" s="92"/>
      <c r="F8" s="92"/>
      <c r="G8" s="112"/>
      <c r="H8" s="102"/>
    </row>
    <row r="9" spans="1:8" ht="12.75">
      <c r="A9" s="241" t="s">
        <v>241</v>
      </c>
      <c r="B9" s="95"/>
      <c r="C9" s="95"/>
      <c r="D9" s="95"/>
      <c r="E9" s="95"/>
      <c r="F9" s="95"/>
      <c r="G9" s="111"/>
      <c r="H9" s="102"/>
    </row>
    <row r="10" spans="1:8" ht="12.75">
      <c r="A10" s="234" t="s">
        <v>41</v>
      </c>
      <c r="B10" s="242">
        <v>48883.102</v>
      </c>
      <c r="C10" s="242">
        <v>56292.199</v>
      </c>
      <c r="D10" s="242">
        <f>SUM(D11:D18)</f>
        <v>47842.229</v>
      </c>
      <c r="E10" s="242">
        <v>1464.465</v>
      </c>
      <c r="F10" s="242">
        <v>1867.611</v>
      </c>
      <c r="G10" s="243">
        <f>SUM(G11:G18)</f>
        <v>2939.83</v>
      </c>
      <c r="H10" s="102"/>
    </row>
    <row r="11" spans="1:8" ht="12.75">
      <c r="A11" s="93" t="s">
        <v>42</v>
      </c>
      <c r="B11" s="95" t="s">
        <v>34</v>
      </c>
      <c r="C11" s="95" t="s">
        <v>34</v>
      </c>
      <c r="D11" s="95" t="s">
        <v>34</v>
      </c>
      <c r="E11" s="95">
        <v>9.313</v>
      </c>
      <c r="F11" s="113">
        <v>6.904</v>
      </c>
      <c r="G11" s="88">
        <v>3.098</v>
      </c>
      <c r="H11" s="102"/>
    </row>
    <row r="12" spans="1:8" ht="12.75">
      <c r="A12" s="93" t="s">
        <v>43</v>
      </c>
      <c r="B12" s="95">
        <v>55.148</v>
      </c>
      <c r="C12" s="113">
        <v>43.921</v>
      </c>
      <c r="D12" s="96">
        <v>38.851</v>
      </c>
      <c r="E12" s="95">
        <v>2.011</v>
      </c>
      <c r="F12" s="113">
        <v>1.352</v>
      </c>
      <c r="G12" s="88">
        <v>5.182</v>
      </c>
      <c r="H12" s="102"/>
    </row>
    <row r="13" spans="1:8" ht="12.75">
      <c r="A13" s="93" t="s">
        <v>45</v>
      </c>
      <c r="B13" s="95">
        <v>13183.264</v>
      </c>
      <c r="C13" s="113">
        <v>11316.94</v>
      </c>
      <c r="D13" s="96">
        <v>14226.866</v>
      </c>
      <c r="E13" s="95">
        <v>957.671</v>
      </c>
      <c r="F13" s="113">
        <v>1343.41</v>
      </c>
      <c r="G13" s="88">
        <v>1069.737</v>
      </c>
      <c r="H13" s="102"/>
    </row>
    <row r="14" spans="1:8" ht="12.75">
      <c r="A14" s="93" t="s">
        <v>46</v>
      </c>
      <c r="B14" s="95" t="s">
        <v>34</v>
      </c>
      <c r="C14" s="95">
        <v>4.475</v>
      </c>
      <c r="D14" s="95" t="s">
        <v>34</v>
      </c>
      <c r="E14" s="95">
        <v>16.5</v>
      </c>
      <c r="F14" s="113">
        <v>18.32</v>
      </c>
      <c r="G14" s="88">
        <v>16.38</v>
      </c>
      <c r="H14" s="102"/>
    </row>
    <row r="15" spans="1:8" ht="12.75">
      <c r="A15" s="93" t="s">
        <v>47</v>
      </c>
      <c r="B15" s="95" t="s">
        <v>34</v>
      </c>
      <c r="C15" s="95" t="s">
        <v>34</v>
      </c>
      <c r="D15" s="96">
        <v>56</v>
      </c>
      <c r="E15" s="95">
        <v>137.319</v>
      </c>
      <c r="F15" s="113">
        <v>178.914</v>
      </c>
      <c r="G15" s="88">
        <v>312.543</v>
      </c>
      <c r="H15" s="102"/>
    </row>
    <row r="16" spans="1:8" ht="12.75">
      <c r="A16" s="93" t="s">
        <v>48</v>
      </c>
      <c r="B16" s="95">
        <v>21.041</v>
      </c>
      <c r="C16" s="113">
        <v>42.759</v>
      </c>
      <c r="D16" s="96">
        <v>11.975</v>
      </c>
      <c r="E16" s="95">
        <v>3.1</v>
      </c>
      <c r="F16" s="113">
        <v>14.198</v>
      </c>
      <c r="G16" s="88">
        <v>28.844</v>
      </c>
      <c r="H16" s="102"/>
    </row>
    <row r="17" spans="1:8" ht="12.75">
      <c r="A17" s="93" t="s">
        <v>49</v>
      </c>
      <c r="B17" s="95" t="s">
        <v>34</v>
      </c>
      <c r="C17" s="95" t="s">
        <v>34</v>
      </c>
      <c r="D17" s="100">
        <v>4.839</v>
      </c>
      <c r="E17" s="95">
        <v>330.109</v>
      </c>
      <c r="F17" s="113">
        <v>285.761</v>
      </c>
      <c r="G17" s="88">
        <v>1484.696</v>
      </c>
      <c r="H17" s="102"/>
    </row>
    <row r="18" spans="1:8" ht="12.75">
      <c r="A18" s="93" t="s">
        <v>50</v>
      </c>
      <c r="B18" s="95">
        <v>35623.649</v>
      </c>
      <c r="C18" s="113">
        <v>44884.104</v>
      </c>
      <c r="D18" s="100">
        <v>33503.698</v>
      </c>
      <c r="E18" s="95">
        <v>8.442</v>
      </c>
      <c r="F18" s="113">
        <v>18.752</v>
      </c>
      <c r="G18" s="88">
        <v>19.35</v>
      </c>
      <c r="H18" s="102"/>
    </row>
    <row r="19" spans="1:7" ht="12.75">
      <c r="A19" s="91" t="s">
        <v>51</v>
      </c>
      <c r="B19" s="95"/>
      <c r="C19" s="95"/>
      <c r="D19" s="95"/>
      <c r="E19" s="95"/>
      <c r="F19" s="95"/>
      <c r="G19" s="111"/>
    </row>
    <row r="20" spans="1:7" ht="12.75">
      <c r="A20" s="234" t="s">
        <v>52</v>
      </c>
      <c r="B20" s="95"/>
      <c r="C20" s="95"/>
      <c r="D20" s="95"/>
      <c r="E20" s="95"/>
      <c r="F20" s="95"/>
      <c r="G20" s="111"/>
    </row>
    <row r="21" spans="1:7" ht="12.75">
      <c r="A21" s="93" t="s">
        <v>55</v>
      </c>
      <c r="B21" s="95" t="s">
        <v>34</v>
      </c>
      <c r="C21" s="95">
        <v>9</v>
      </c>
      <c r="D21" s="95" t="s">
        <v>34</v>
      </c>
      <c r="E21" s="95">
        <v>14</v>
      </c>
      <c r="F21" s="113">
        <v>20.04</v>
      </c>
      <c r="G21" s="111" t="s">
        <v>34</v>
      </c>
    </row>
    <row r="22" spans="1:7" ht="12.75">
      <c r="A22" s="103"/>
      <c r="B22" s="95"/>
      <c r="C22" s="95"/>
      <c r="D22" s="95"/>
      <c r="E22" s="95"/>
      <c r="F22" s="95"/>
      <c r="G22" s="111"/>
    </row>
    <row r="23" spans="1:7" ht="12.75">
      <c r="A23" s="241" t="s">
        <v>240</v>
      </c>
      <c r="B23" s="95"/>
      <c r="C23" s="95"/>
      <c r="D23" s="95"/>
      <c r="E23" s="95"/>
      <c r="F23" s="95"/>
      <c r="G23" s="111"/>
    </row>
    <row r="24" spans="1:7" ht="12.75">
      <c r="A24" s="93" t="s">
        <v>56</v>
      </c>
      <c r="B24" s="95" t="s">
        <v>34</v>
      </c>
      <c r="C24" s="95" t="s">
        <v>34</v>
      </c>
      <c r="D24" s="95" t="s">
        <v>34</v>
      </c>
      <c r="E24" s="95">
        <v>4</v>
      </c>
      <c r="F24" s="95" t="s">
        <v>34</v>
      </c>
      <c r="G24" s="88">
        <v>2.5</v>
      </c>
    </row>
    <row r="25" spans="1:7" ht="12.75">
      <c r="A25" s="93" t="s">
        <v>57</v>
      </c>
      <c r="B25" s="95">
        <v>1431.6</v>
      </c>
      <c r="C25" s="104">
        <v>1047.81</v>
      </c>
      <c r="D25" s="100">
        <v>1957.025</v>
      </c>
      <c r="E25" s="95" t="s">
        <v>34</v>
      </c>
      <c r="F25" s="95" t="s">
        <v>34</v>
      </c>
      <c r="G25" s="111" t="s">
        <v>34</v>
      </c>
    </row>
    <row r="26" spans="1:7" ht="12.75">
      <c r="A26" s="93" t="s">
        <v>60</v>
      </c>
      <c r="B26" s="95" t="s">
        <v>34</v>
      </c>
      <c r="C26" s="95">
        <v>4115.28</v>
      </c>
      <c r="D26" s="95" t="s">
        <v>34</v>
      </c>
      <c r="E26" s="95" t="s">
        <v>34</v>
      </c>
      <c r="F26" s="95" t="s">
        <v>34</v>
      </c>
      <c r="G26" s="111" t="s">
        <v>34</v>
      </c>
    </row>
    <row r="27" spans="1:7" ht="13.5" thickBot="1">
      <c r="A27" s="281" t="s">
        <v>58</v>
      </c>
      <c r="B27" s="99" t="s">
        <v>34</v>
      </c>
      <c r="C27" s="99" t="s">
        <v>34</v>
      </c>
      <c r="D27" s="99" t="s">
        <v>34</v>
      </c>
      <c r="E27" s="99" t="s">
        <v>34</v>
      </c>
      <c r="F27" s="99" t="s">
        <v>34</v>
      </c>
      <c r="G27" s="288">
        <v>2.5</v>
      </c>
    </row>
    <row r="28" ht="12.75">
      <c r="A28" s="100" t="s">
        <v>59</v>
      </c>
    </row>
    <row r="30" ht="12.75">
      <c r="A30" s="100" t="s">
        <v>51</v>
      </c>
    </row>
    <row r="31" ht="12.75">
      <c r="A31" s="100" t="s">
        <v>51</v>
      </c>
    </row>
    <row r="32" ht="12.75">
      <c r="A32" s="100" t="s">
        <v>51</v>
      </c>
    </row>
    <row r="33" ht="12.75">
      <c r="A33" s="100" t="s">
        <v>51</v>
      </c>
    </row>
    <row r="34" ht="12.75">
      <c r="A34" s="100" t="s">
        <v>51</v>
      </c>
    </row>
    <row r="35" ht="12.75">
      <c r="A35" s="100" t="s">
        <v>51</v>
      </c>
    </row>
    <row r="36" ht="12.75">
      <c r="A36" s="100" t="s">
        <v>51</v>
      </c>
    </row>
    <row r="37" ht="12.75">
      <c r="A37" s="100" t="s">
        <v>51</v>
      </c>
    </row>
    <row r="38" ht="12.75">
      <c r="A38" s="100" t="s">
        <v>51</v>
      </c>
    </row>
    <row r="39" ht="12.75">
      <c r="A39" s="100" t="s">
        <v>51</v>
      </c>
    </row>
    <row r="40" ht="12.75">
      <c r="A40" s="100" t="s">
        <v>51</v>
      </c>
    </row>
    <row r="41" ht="12.75">
      <c r="A41" s="100" t="s">
        <v>51</v>
      </c>
    </row>
    <row r="42" ht="12.75">
      <c r="A42" s="100" t="s">
        <v>51</v>
      </c>
    </row>
    <row r="43" ht="12.75">
      <c r="A43" s="100" t="s">
        <v>51</v>
      </c>
    </row>
    <row r="44" ht="12.75">
      <c r="A44" s="100" t="s">
        <v>51</v>
      </c>
    </row>
    <row r="45" ht="12.75">
      <c r="A45" s="100" t="s">
        <v>51</v>
      </c>
    </row>
    <row r="46" ht="12.75">
      <c r="A46" s="100" t="s">
        <v>51</v>
      </c>
    </row>
    <row r="47" ht="12.75">
      <c r="A47" s="100" t="s">
        <v>51</v>
      </c>
    </row>
    <row r="48" ht="12.75">
      <c r="A48" s="100" t="s">
        <v>51</v>
      </c>
    </row>
    <row r="49" ht="12.75">
      <c r="A49" s="100" t="s">
        <v>51</v>
      </c>
    </row>
    <row r="50" ht="12.75">
      <c r="A50" s="100" t="s">
        <v>51</v>
      </c>
    </row>
    <row r="51" ht="12.75">
      <c r="A51" s="100" t="s">
        <v>51</v>
      </c>
    </row>
    <row r="52" ht="12.75">
      <c r="A52" s="100" t="s">
        <v>51</v>
      </c>
    </row>
    <row r="53" ht="12.75">
      <c r="A53" s="100" t="s">
        <v>51</v>
      </c>
    </row>
    <row r="54" ht="12.75">
      <c r="A54" s="100" t="s">
        <v>51</v>
      </c>
    </row>
    <row r="55" ht="12.75">
      <c r="A55" s="100" t="s">
        <v>51</v>
      </c>
    </row>
    <row r="56" ht="12.75">
      <c r="A56" s="100" t="s">
        <v>51</v>
      </c>
    </row>
    <row r="57" ht="12.75">
      <c r="A57" s="100" t="s">
        <v>51</v>
      </c>
    </row>
    <row r="58" ht="12.75">
      <c r="A58" s="100" t="s">
        <v>51</v>
      </c>
    </row>
    <row r="59" ht="12.75">
      <c r="A59" s="100" t="s">
        <v>51</v>
      </c>
    </row>
    <row r="60" ht="12.75">
      <c r="A60" s="100" t="s">
        <v>51</v>
      </c>
    </row>
    <row r="61" ht="12.75">
      <c r="A61" s="100" t="s">
        <v>51</v>
      </c>
    </row>
    <row r="62" ht="12.75">
      <c r="A62" s="100" t="s">
        <v>51</v>
      </c>
    </row>
    <row r="63" ht="12.75">
      <c r="A63" s="100" t="s">
        <v>51</v>
      </c>
    </row>
    <row r="64" ht="12.75">
      <c r="A64" s="100" t="s">
        <v>51</v>
      </c>
    </row>
    <row r="65" ht="12.75">
      <c r="A65" s="100" t="s">
        <v>51</v>
      </c>
    </row>
    <row r="66" ht="12.75">
      <c r="A66" s="100" t="s">
        <v>51</v>
      </c>
    </row>
    <row r="67" ht="12.75">
      <c r="A67" s="100" t="s">
        <v>51</v>
      </c>
    </row>
    <row r="68" ht="12.75">
      <c r="A68" s="100" t="s">
        <v>51</v>
      </c>
    </row>
    <row r="69" ht="12.75">
      <c r="A69" s="100" t="s">
        <v>51</v>
      </c>
    </row>
    <row r="70" ht="12.75">
      <c r="A70" s="100" t="s">
        <v>51</v>
      </c>
    </row>
    <row r="71" ht="12.75">
      <c r="A71" s="100" t="s">
        <v>51</v>
      </c>
    </row>
    <row r="72" ht="12.75">
      <c r="A72" s="100" t="s">
        <v>51</v>
      </c>
    </row>
    <row r="73" ht="12.75">
      <c r="A73" s="100" t="s">
        <v>51</v>
      </c>
    </row>
    <row r="74" ht="12.75">
      <c r="A74" s="100" t="s">
        <v>51</v>
      </c>
    </row>
    <row r="75" ht="12.75">
      <c r="A75" s="100" t="s">
        <v>51</v>
      </c>
    </row>
    <row r="76" ht="12.75">
      <c r="A76" s="100" t="s">
        <v>51</v>
      </c>
    </row>
    <row r="77" ht="12.75">
      <c r="A77" s="100" t="s">
        <v>51</v>
      </c>
    </row>
    <row r="78" ht="12.75">
      <c r="A78" s="100" t="s">
        <v>51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 transitionEvaluation="1"/>
  <dimension ref="A1:E40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8.421875" style="188" customWidth="1"/>
    <col min="2" max="5" width="23.57421875" style="188" customWidth="1"/>
    <col min="6" max="16384" width="11.00390625" style="188" customWidth="1"/>
  </cols>
  <sheetData>
    <row r="1" spans="1:5" s="187" customFormat="1" ht="18">
      <c r="A1" s="337" t="s">
        <v>0</v>
      </c>
      <c r="B1" s="337"/>
      <c r="C1" s="337"/>
      <c r="D1" s="337"/>
      <c r="E1" s="337"/>
    </row>
    <row r="3" spans="1:5" s="189" customFormat="1" ht="15">
      <c r="A3" s="338" t="s">
        <v>249</v>
      </c>
      <c r="B3" s="338"/>
      <c r="C3" s="338"/>
      <c r="D3" s="338"/>
      <c r="E3" s="338"/>
    </row>
    <row r="4" s="189" customFormat="1" ht="14.25"/>
    <row r="5" spans="1:5" ht="12.75">
      <c r="A5" s="190"/>
      <c r="B5" s="335" t="s">
        <v>2</v>
      </c>
      <c r="C5" s="335"/>
      <c r="D5" s="335" t="s">
        <v>3</v>
      </c>
      <c r="E5" s="336"/>
    </row>
    <row r="6" spans="1:5" ht="12.75">
      <c r="A6" s="191" t="s">
        <v>74</v>
      </c>
      <c r="B6" s="192" t="s">
        <v>75</v>
      </c>
      <c r="C6" s="193"/>
      <c r="D6" s="192" t="s">
        <v>75</v>
      </c>
      <c r="E6" s="194"/>
    </row>
    <row r="7" spans="1:5" ht="12.75">
      <c r="A7" s="195"/>
      <c r="B7" s="196" t="s">
        <v>78</v>
      </c>
      <c r="C7" s="197">
        <v>2002</v>
      </c>
      <c r="D7" s="196" t="s">
        <v>78</v>
      </c>
      <c r="E7" s="198">
        <v>2002</v>
      </c>
    </row>
    <row r="8" spans="1:5" ht="13.5" thickBot="1">
      <c r="A8" s="195"/>
      <c r="B8" s="196" t="s">
        <v>79</v>
      </c>
      <c r="C8" s="196" t="s">
        <v>79</v>
      </c>
      <c r="D8" s="196" t="s">
        <v>80</v>
      </c>
      <c r="E8" s="199" t="s">
        <v>80</v>
      </c>
    </row>
    <row r="9" spans="1:5" ht="12.75">
      <c r="A9" s="200" t="s">
        <v>40</v>
      </c>
      <c r="B9" s="201">
        <v>2610</v>
      </c>
      <c r="C9" s="201">
        <v>2647.444</v>
      </c>
      <c r="D9" s="201">
        <v>3807</v>
      </c>
      <c r="E9" s="202">
        <v>4247.069</v>
      </c>
    </row>
    <row r="10" spans="1:5" ht="12.75">
      <c r="A10" s="195"/>
      <c r="B10" s="203"/>
      <c r="C10" s="203"/>
      <c r="D10" s="203"/>
      <c r="E10" s="204"/>
    </row>
    <row r="11" spans="1:5" ht="12.75">
      <c r="A11" s="244" t="s">
        <v>241</v>
      </c>
      <c r="B11" s="203"/>
      <c r="C11" s="203"/>
      <c r="D11" s="203"/>
      <c r="E11" s="204"/>
    </row>
    <row r="12" spans="1:5" ht="12.75">
      <c r="A12" s="245" t="s">
        <v>41</v>
      </c>
      <c r="B12" s="213">
        <f>SUM(B13:B21)</f>
        <v>244</v>
      </c>
      <c r="C12" s="213">
        <f>SUM(C13:C21)</f>
        <v>206.072</v>
      </c>
      <c r="D12" s="213">
        <f>SUM(D13:D21)</f>
        <v>481</v>
      </c>
      <c r="E12" s="246">
        <f>SUM(E13:E21)</f>
        <v>512.224</v>
      </c>
    </row>
    <row r="13" spans="1:5" ht="12.75">
      <c r="A13" s="205" t="s">
        <v>81</v>
      </c>
      <c r="B13" s="203">
        <v>39</v>
      </c>
      <c r="C13" s="256">
        <v>19</v>
      </c>
      <c r="D13" s="203">
        <v>135</v>
      </c>
      <c r="E13" s="257">
        <v>65</v>
      </c>
    </row>
    <row r="14" spans="1:5" ht="12.75">
      <c r="A14" s="205" t="s">
        <v>82</v>
      </c>
      <c r="B14" s="203">
        <v>9</v>
      </c>
      <c r="C14" s="256">
        <v>3.415</v>
      </c>
      <c r="D14" s="203">
        <v>29</v>
      </c>
      <c r="E14" s="257">
        <v>8.949</v>
      </c>
    </row>
    <row r="15" spans="1:5" ht="12.75">
      <c r="A15" s="205" t="s">
        <v>83</v>
      </c>
      <c r="B15" s="203">
        <v>1</v>
      </c>
      <c r="C15" s="203" t="s">
        <v>34</v>
      </c>
      <c r="D15" s="203">
        <v>3</v>
      </c>
      <c r="E15" s="204" t="s">
        <v>34</v>
      </c>
    </row>
    <row r="16" spans="1:5" ht="12.75">
      <c r="A16" s="205" t="s">
        <v>85</v>
      </c>
      <c r="B16" s="203">
        <v>34</v>
      </c>
      <c r="C16" s="256">
        <v>37.1</v>
      </c>
      <c r="D16" s="203">
        <v>42</v>
      </c>
      <c r="E16" s="257">
        <v>41.6</v>
      </c>
    </row>
    <row r="17" spans="1:5" ht="12.75">
      <c r="A17" s="205" t="s">
        <v>87</v>
      </c>
      <c r="B17" s="203">
        <v>24</v>
      </c>
      <c r="C17" s="256">
        <v>77.564</v>
      </c>
      <c r="D17" s="203">
        <v>90</v>
      </c>
      <c r="E17" s="257">
        <v>309.387</v>
      </c>
    </row>
    <row r="18" spans="1:5" ht="12.75">
      <c r="A18" s="205" t="s">
        <v>88</v>
      </c>
      <c r="B18" s="203">
        <v>4</v>
      </c>
      <c r="C18" s="256">
        <v>3</v>
      </c>
      <c r="D18" s="203">
        <v>6</v>
      </c>
      <c r="E18" s="257">
        <v>5</v>
      </c>
    </row>
    <row r="19" spans="1:5" ht="12.75">
      <c r="A19" s="205" t="s">
        <v>89</v>
      </c>
      <c r="B19" s="203">
        <v>8</v>
      </c>
      <c r="C19" s="256">
        <v>0.619</v>
      </c>
      <c r="D19" s="203">
        <v>27</v>
      </c>
      <c r="E19" s="257">
        <v>3.5</v>
      </c>
    </row>
    <row r="20" spans="1:5" ht="12.75">
      <c r="A20" s="205" t="s">
        <v>91</v>
      </c>
      <c r="B20" s="203">
        <v>105</v>
      </c>
      <c r="C20" s="256">
        <v>41.374</v>
      </c>
      <c r="D20" s="203">
        <v>133</v>
      </c>
      <c r="E20" s="257">
        <v>63.788</v>
      </c>
    </row>
    <row r="21" spans="1:5" ht="12.75">
      <c r="A21" s="205" t="s">
        <v>92</v>
      </c>
      <c r="B21" s="203">
        <v>20</v>
      </c>
      <c r="C21" s="256">
        <v>24</v>
      </c>
      <c r="D21" s="203">
        <v>16</v>
      </c>
      <c r="E21" s="257">
        <v>15</v>
      </c>
    </row>
    <row r="22" spans="1:5" ht="12.75">
      <c r="A22" s="205" t="s">
        <v>234</v>
      </c>
      <c r="B22" s="203" t="s">
        <v>34</v>
      </c>
      <c r="C22" s="256">
        <v>27</v>
      </c>
      <c r="D22" s="203" t="s">
        <v>34</v>
      </c>
      <c r="E22" s="257">
        <v>96</v>
      </c>
    </row>
    <row r="23" spans="1:5" ht="12.75">
      <c r="A23" s="195"/>
      <c r="B23" s="203"/>
      <c r="C23" s="203"/>
      <c r="D23" s="203"/>
      <c r="E23" s="204"/>
    </row>
    <row r="24" spans="1:5" ht="12.75">
      <c r="A24" s="245" t="s">
        <v>52</v>
      </c>
      <c r="B24" s="203"/>
      <c r="C24" s="203"/>
      <c r="D24" s="203"/>
      <c r="E24" s="204"/>
    </row>
    <row r="25" spans="1:5" ht="12.75">
      <c r="A25" s="205" t="s">
        <v>96</v>
      </c>
      <c r="B25" s="203">
        <v>1</v>
      </c>
      <c r="C25" s="203" t="s">
        <v>34</v>
      </c>
      <c r="D25" s="203">
        <v>1</v>
      </c>
      <c r="E25" s="204" t="s">
        <v>34</v>
      </c>
    </row>
    <row r="26" spans="1:5" ht="12.75">
      <c r="A26" s="205" t="s">
        <v>97</v>
      </c>
      <c r="B26" s="203" t="s">
        <v>34</v>
      </c>
      <c r="C26" s="256">
        <v>3.5</v>
      </c>
      <c r="D26" s="203" t="s">
        <v>34</v>
      </c>
      <c r="E26" s="257">
        <v>15.4</v>
      </c>
    </row>
    <row r="27" spans="1:5" ht="12.75">
      <c r="A27" s="205" t="s">
        <v>100</v>
      </c>
      <c r="B27" s="203">
        <v>1</v>
      </c>
      <c r="C27" s="203" t="s">
        <v>34</v>
      </c>
      <c r="D27" s="203">
        <v>1</v>
      </c>
      <c r="E27" s="204" t="s">
        <v>34</v>
      </c>
    </row>
    <row r="28" spans="1:5" ht="12.75">
      <c r="A28" s="205" t="s">
        <v>104</v>
      </c>
      <c r="B28" s="203" t="s">
        <v>34</v>
      </c>
      <c r="C28" s="256">
        <v>3.1</v>
      </c>
      <c r="D28" s="203" t="s">
        <v>34</v>
      </c>
      <c r="E28" s="257">
        <v>4.5</v>
      </c>
    </row>
    <row r="29" spans="1:5" ht="12.75">
      <c r="A29" s="205" t="s">
        <v>105</v>
      </c>
      <c r="B29" s="203" t="s">
        <v>34</v>
      </c>
      <c r="C29" s="203" t="s">
        <v>34</v>
      </c>
      <c r="D29" s="203" t="s">
        <v>34</v>
      </c>
      <c r="E29" s="204" t="s">
        <v>34</v>
      </c>
    </row>
    <row r="30" spans="1:5" ht="12.75">
      <c r="A30" s="205" t="s">
        <v>106</v>
      </c>
      <c r="B30" s="203">
        <v>39</v>
      </c>
      <c r="C30" s="256">
        <v>18</v>
      </c>
      <c r="D30" s="203">
        <v>73</v>
      </c>
      <c r="E30" s="257">
        <v>33</v>
      </c>
    </row>
    <row r="31" spans="1:5" ht="12.75">
      <c r="A31" s="195"/>
      <c r="B31" s="203"/>
      <c r="C31" s="203"/>
      <c r="D31" s="203"/>
      <c r="E31" s="204"/>
    </row>
    <row r="32" spans="1:5" ht="12.75">
      <c r="A32" s="244" t="s">
        <v>240</v>
      </c>
      <c r="B32" s="203"/>
      <c r="C32" s="203"/>
      <c r="D32" s="203"/>
      <c r="E32" s="204"/>
    </row>
    <row r="33" spans="1:5" ht="12.75">
      <c r="A33" s="205" t="s">
        <v>107</v>
      </c>
      <c r="B33" s="203">
        <v>1</v>
      </c>
      <c r="C33" s="256">
        <v>1.6</v>
      </c>
      <c r="D33" s="203">
        <v>10</v>
      </c>
      <c r="E33" s="257">
        <v>14.5</v>
      </c>
    </row>
    <row r="34" spans="1:5" ht="12.75">
      <c r="A34" s="205" t="s">
        <v>108</v>
      </c>
      <c r="B34" s="203">
        <v>54</v>
      </c>
      <c r="C34" s="256">
        <v>157</v>
      </c>
      <c r="D34" s="203">
        <v>66</v>
      </c>
      <c r="E34" s="257">
        <v>108</v>
      </c>
    </row>
    <row r="35" spans="1:5" ht="12.75">
      <c r="A35" s="205" t="s">
        <v>109</v>
      </c>
      <c r="B35" s="203">
        <v>108</v>
      </c>
      <c r="C35" s="256">
        <v>30</v>
      </c>
      <c r="D35" s="203">
        <v>29</v>
      </c>
      <c r="E35" s="257">
        <v>13</v>
      </c>
    </row>
    <row r="36" spans="1:5" ht="12.75">
      <c r="A36" s="205" t="s">
        <v>110</v>
      </c>
      <c r="B36" s="203">
        <v>20</v>
      </c>
      <c r="C36" s="256">
        <v>5.2</v>
      </c>
      <c r="D36" s="203">
        <v>15</v>
      </c>
      <c r="E36" s="257">
        <v>9.1</v>
      </c>
    </row>
    <row r="37" spans="1:5" ht="12.75">
      <c r="A37" s="205" t="s">
        <v>113</v>
      </c>
      <c r="B37" s="203">
        <v>1</v>
      </c>
      <c r="C37" s="203" t="s">
        <v>34</v>
      </c>
      <c r="D37" s="203">
        <v>1</v>
      </c>
      <c r="E37" s="204" t="s">
        <v>34</v>
      </c>
    </row>
    <row r="38" spans="1:5" ht="12.75">
      <c r="A38" s="205" t="s">
        <v>114</v>
      </c>
      <c r="B38" s="203">
        <v>21</v>
      </c>
      <c r="C38" s="256">
        <v>7.5</v>
      </c>
      <c r="D38" s="203">
        <v>21</v>
      </c>
      <c r="E38" s="257">
        <v>6.5</v>
      </c>
    </row>
    <row r="39" spans="1:5" ht="13.5" thickBot="1">
      <c r="A39" s="289" t="s">
        <v>117</v>
      </c>
      <c r="B39" s="206" t="s">
        <v>34</v>
      </c>
      <c r="C39" s="206" t="s">
        <v>34</v>
      </c>
      <c r="D39" s="206">
        <v>1</v>
      </c>
      <c r="E39" s="207" t="s">
        <v>34</v>
      </c>
    </row>
    <row r="40" ht="12.75">
      <c r="A40" s="188" t="s">
        <v>118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H2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302"/>
      <c r="H1" s="302"/>
    </row>
    <row r="2" s="3" customFormat="1" ht="14.25"/>
    <row r="3" spans="1:8" s="3" customFormat="1" ht="15">
      <c r="A3" s="303" t="s">
        <v>31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1"/>
      <c r="B5" s="22"/>
      <c r="C5" s="22"/>
      <c r="D5" s="22"/>
      <c r="E5" s="23" t="s">
        <v>10</v>
      </c>
      <c r="F5" s="22"/>
      <c r="G5" s="24" t="s">
        <v>11</v>
      </c>
      <c r="H5" s="25"/>
    </row>
    <row r="6" spans="1:8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  <c r="G6" s="27" t="s">
        <v>15</v>
      </c>
      <c r="H6" s="28"/>
    </row>
    <row r="7" spans="1:8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  <c r="G7" s="23" t="s">
        <v>20</v>
      </c>
      <c r="H7" s="23" t="s">
        <v>21</v>
      </c>
    </row>
    <row r="8" spans="1:8" ht="13.5" thickBot="1">
      <c r="A8" s="30"/>
      <c r="B8" s="22"/>
      <c r="C8" s="22"/>
      <c r="D8" s="22"/>
      <c r="E8" s="23" t="s">
        <v>22</v>
      </c>
      <c r="F8" s="22"/>
      <c r="G8" s="22"/>
      <c r="H8" s="22"/>
    </row>
    <row r="9" spans="1:8" ht="12.75">
      <c r="A9" s="31">
        <v>1985</v>
      </c>
      <c r="B9" s="32">
        <v>60.9</v>
      </c>
      <c r="C9" s="32">
        <v>8</v>
      </c>
      <c r="D9" s="32">
        <v>48.5</v>
      </c>
      <c r="E9" s="33">
        <v>76.78530645607204</v>
      </c>
      <c r="F9" s="34">
        <v>36403.30316252569</v>
      </c>
      <c r="G9" s="14">
        <v>23954</v>
      </c>
      <c r="H9" s="14">
        <v>2963</v>
      </c>
    </row>
    <row r="10" spans="1:8" ht="12.75">
      <c r="A10" s="35">
        <v>1986</v>
      </c>
      <c r="B10" s="36">
        <v>66.6</v>
      </c>
      <c r="C10" s="36">
        <v>6.1</v>
      </c>
      <c r="D10" s="36">
        <v>40.7</v>
      </c>
      <c r="E10" s="37">
        <v>76.32252713569652</v>
      </c>
      <c r="F10" s="38">
        <v>32322.430973759816</v>
      </c>
      <c r="G10" s="15">
        <v>37562</v>
      </c>
      <c r="H10" s="15">
        <v>740</v>
      </c>
    </row>
    <row r="11" spans="1:8" ht="12.75">
      <c r="A11" s="35">
        <v>1987</v>
      </c>
      <c r="B11" s="36">
        <v>94.1</v>
      </c>
      <c r="C11" s="36">
        <v>5.8</v>
      </c>
      <c r="D11" s="36">
        <v>54.4</v>
      </c>
      <c r="E11" s="37">
        <v>43.52529659947352</v>
      </c>
      <c r="F11" s="38">
        <v>26318.320050965827</v>
      </c>
      <c r="G11" s="15">
        <v>29959</v>
      </c>
      <c r="H11" s="15">
        <v>942</v>
      </c>
    </row>
    <row r="12" spans="1:8" ht="12.75">
      <c r="A12" s="35">
        <v>1988</v>
      </c>
      <c r="B12" s="36">
        <v>68.1</v>
      </c>
      <c r="C12" s="36">
        <v>6.9</v>
      </c>
      <c r="D12" s="36">
        <v>47.3</v>
      </c>
      <c r="E12" s="37">
        <v>45.49661630185232</v>
      </c>
      <c r="F12" s="38">
        <v>21519.89951077615</v>
      </c>
      <c r="G12" s="15">
        <v>31405</v>
      </c>
      <c r="H12" s="15">
        <v>1444</v>
      </c>
    </row>
    <row r="13" spans="1:8" ht="12.75">
      <c r="A13" s="35">
        <v>1989</v>
      </c>
      <c r="B13" s="36">
        <v>45.8</v>
      </c>
      <c r="C13" s="36">
        <v>6.6</v>
      </c>
      <c r="D13" s="36">
        <v>30.1</v>
      </c>
      <c r="E13" s="37">
        <v>41.07316721358769</v>
      </c>
      <c r="F13" s="38">
        <v>12363.023331289894</v>
      </c>
      <c r="G13" s="15">
        <v>26285</v>
      </c>
      <c r="H13" s="15">
        <v>4673</v>
      </c>
    </row>
    <row r="14" spans="1:8" ht="12.75">
      <c r="A14" s="35">
        <v>1990</v>
      </c>
      <c r="B14" s="36">
        <v>45.3</v>
      </c>
      <c r="C14" s="36">
        <v>5.8</v>
      </c>
      <c r="D14" s="36">
        <v>26.4</v>
      </c>
      <c r="E14" s="37">
        <v>42.924284495089736</v>
      </c>
      <c r="F14" s="38">
        <v>11332.011106703689</v>
      </c>
      <c r="G14" s="15">
        <v>33818</v>
      </c>
      <c r="H14" s="15">
        <v>4048</v>
      </c>
    </row>
    <row r="15" spans="1:8" ht="12.75">
      <c r="A15" s="35">
        <v>1991</v>
      </c>
      <c r="B15" s="36">
        <v>41.4</v>
      </c>
      <c r="C15" s="36">
        <v>4.903381642512078</v>
      </c>
      <c r="D15" s="36">
        <v>20.3</v>
      </c>
      <c r="E15" s="37">
        <v>60.5880302429291</v>
      </c>
      <c r="F15" s="38">
        <v>12299.370139314608</v>
      </c>
      <c r="G15" s="15">
        <v>44716</v>
      </c>
      <c r="H15" s="15">
        <v>2999</v>
      </c>
    </row>
    <row r="16" spans="1:8" ht="12.75">
      <c r="A16" s="35">
        <v>1992</v>
      </c>
      <c r="B16" s="36">
        <v>33.2</v>
      </c>
      <c r="C16" s="36">
        <v>3.192771084337349</v>
      </c>
      <c r="D16" s="36">
        <v>10.6</v>
      </c>
      <c r="E16" s="37">
        <v>54.60795980431046</v>
      </c>
      <c r="F16" s="38">
        <v>5788.443739256909</v>
      </c>
      <c r="G16" s="15">
        <v>62507</v>
      </c>
      <c r="H16" s="15">
        <v>830</v>
      </c>
    </row>
    <row r="17" spans="1:8" ht="12.75">
      <c r="A17" s="35">
        <v>1993</v>
      </c>
      <c r="B17" s="36">
        <v>28.3</v>
      </c>
      <c r="C17" s="36">
        <v>6.819787985865724</v>
      </c>
      <c r="D17" s="36">
        <v>19.3</v>
      </c>
      <c r="E17" s="37">
        <v>51.061988388446146</v>
      </c>
      <c r="F17" s="38">
        <v>9854.963758970105</v>
      </c>
      <c r="G17" s="15">
        <v>66430</v>
      </c>
      <c r="H17" s="15">
        <v>930</v>
      </c>
    </row>
    <row r="18" spans="1:8" ht="12.75">
      <c r="A18" s="35">
        <v>1994</v>
      </c>
      <c r="B18" s="36">
        <v>30.5</v>
      </c>
      <c r="C18" s="36">
        <v>5.573770491803279</v>
      </c>
      <c r="D18" s="36">
        <v>17</v>
      </c>
      <c r="E18" s="37">
        <v>43.3329727260707</v>
      </c>
      <c r="F18" s="38">
        <v>7366.60536343202</v>
      </c>
      <c r="G18" s="15">
        <v>73081</v>
      </c>
      <c r="H18" s="15">
        <v>757</v>
      </c>
    </row>
    <row r="19" spans="1:8" ht="12.75">
      <c r="A19" s="16">
        <v>1995</v>
      </c>
      <c r="B19" s="40">
        <v>36.8</v>
      </c>
      <c r="C19" s="40">
        <v>1.6032608695652175</v>
      </c>
      <c r="D19" s="40">
        <v>5.9</v>
      </c>
      <c r="E19" s="63">
        <v>60.13126104359742</v>
      </c>
      <c r="F19" s="64">
        <v>3547.7444015722476</v>
      </c>
      <c r="G19" s="17">
        <v>65511</v>
      </c>
      <c r="H19" s="15">
        <v>1997</v>
      </c>
    </row>
    <row r="20" spans="1:8" ht="12.75">
      <c r="A20" s="16">
        <v>1996</v>
      </c>
      <c r="B20" s="39">
        <v>41.1</v>
      </c>
      <c r="C20" s="40">
        <v>6.618004866180049</v>
      </c>
      <c r="D20" s="39">
        <v>27.2</v>
      </c>
      <c r="E20" s="41">
        <v>49.583498611662044</v>
      </c>
      <c r="F20" s="17">
        <v>13486.711622372075</v>
      </c>
      <c r="G20" s="17">
        <v>57265</v>
      </c>
      <c r="H20" s="15">
        <v>2211</v>
      </c>
    </row>
    <row r="21" spans="1:8" ht="12.75">
      <c r="A21" s="16">
        <v>1997</v>
      </c>
      <c r="B21" s="39">
        <v>32.9</v>
      </c>
      <c r="C21" s="40">
        <v>5.136778115501519</v>
      </c>
      <c r="D21" s="39">
        <v>16.9</v>
      </c>
      <c r="E21" s="41">
        <v>47.70834084598464</v>
      </c>
      <c r="F21" s="17">
        <v>8065.582440830358</v>
      </c>
      <c r="G21" s="17">
        <v>48272</v>
      </c>
      <c r="H21" s="15">
        <v>1475</v>
      </c>
    </row>
    <row r="22" spans="1:8" ht="12.75">
      <c r="A22" s="16">
        <v>1998</v>
      </c>
      <c r="B22" s="39">
        <v>27.2</v>
      </c>
      <c r="C22" s="40">
        <v>5.845588235294118</v>
      </c>
      <c r="D22" s="39">
        <v>15.9</v>
      </c>
      <c r="E22" s="41">
        <v>41.529936412919355</v>
      </c>
      <c r="F22" s="17">
        <v>6605.123027177767</v>
      </c>
      <c r="G22" s="17">
        <v>53641</v>
      </c>
      <c r="H22" s="15">
        <v>2270</v>
      </c>
    </row>
    <row r="23" spans="1:8" ht="12.75">
      <c r="A23" s="16">
        <v>1999</v>
      </c>
      <c r="B23" s="39">
        <v>21.2</v>
      </c>
      <c r="C23" s="40">
        <f>D23/B23*10</f>
        <v>4.339622641509433</v>
      </c>
      <c r="D23" s="39">
        <v>9.2</v>
      </c>
      <c r="E23" s="41">
        <v>47.04121741011864</v>
      </c>
      <c r="F23" s="17">
        <f>D23*E23*10</f>
        <v>4327.792001730914</v>
      </c>
      <c r="G23" s="17">
        <v>52292</v>
      </c>
      <c r="H23" s="15">
        <v>2487</v>
      </c>
    </row>
    <row r="24" spans="1:8" ht="12.75">
      <c r="A24" s="16">
        <v>2000</v>
      </c>
      <c r="B24" s="39">
        <v>24.424</v>
      </c>
      <c r="C24" s="40">
        <f>D24/B24*10</f>
        <v>8.998526039960694</v>
      </c>
      <c r="D24" s="39">
        <v>21.978</v>
      </c>
      <c r="E24" s="41">
        <v>46.464245789910215</v>
      </c>
      <c r="F24" s="17">
        <f>D24*E24*10</f>
        <v>10211.911939706468</v>
      </c>
      <c r="G24" s="165">
        <v>51635.347</v>
      </c>
      <c r="H24" s="166">
        <v>3088.507</v>
      </c>
    </row>
    <row r="25" spans="1:8" ht="12.75">
      <c r="A25" s="16">
        <v>2001</v>
      </c>
      <c r="B25" s="39">
        <v>27.564</v>
      </c>
      <c r="C25" s="40">
        <f>D25/B25*10</f>
        <v>6.9249746045566685</v>
      </c>
      <c r="D25" s="39">
        <v>19.088</v>
      </c>
      <c r="E25" s="41">
        <v>44.97</v>
      </c>
      <c r="F25" s="17">
        <f>D25*E25*10</f>
        <v>8583.8736</v>
      </c>
      <c r="G25" s="165">
        <v>48966.965</v>
      </c>
      <c r="H25" s="166">
        <v>1415.913</v>
      </c>
    </row>
    <row r="26" spans="1:8" ht="12.75">
      <c r="A26" s="16">
        <v>2002</v>
      </c>
      <c r="B26" s="39">
        <v>29.729</v>
      </c>
      <c r="C26" s="40">
        <f>D26/B26*10</f>
        <v>7.653806047966633</v>
      </c>
      <c r="D26" s="39">
        <v>22.754</v>
      </c>
      <c r="E26" s="41">
        <v>42.77</v>
      </c>
      <c r="F26" s="17">
        <f>D26*E26*10</f>
        <v>9731.885800000002</v>
      </c>
      <c r="G26" s="165">
        <v>48811.641</v>
      </c>
      <c r="H26" s="166">
        <v>5363.668</v>
      </c>
    </row>
    <row r="27" spans="1:8" ht="13.5" thickBot="1">
      <c r="A27" s="42" t="s">
        <v>257</v>
      </c>
      <c r="B27" s="232">
        <v>28.6</v>
      </c>
      <c r="C27" s="292">
        <f>D27/B27*10</f>
        <v>7.482517482517482</v>
      </c>
      <c r="D27" s="232">
        <v>21.4</v>
      </c>
      <c r="E27" s="44">
        <v>48.52</v>
      </c>
      <c r="F27" s="18">
        <f>D27*E27*10</f>
        <v>10383.279999999999</v>
      </c>
      <c r="G27" s="18"/>
      <c r="H27" s="19"/>
    </row>
    <row r="28" spans="1:8" ht="12.75">
      <c r="A28" s="21" t="s">
        <v>23</v>
      </c>
      <c r="B28" s="21"/>
      <c r="C28" s="21"/>
      <c r="D28" s="21"/>
      <c r="E28" s="21"/>
      <c r="F28" s="21"/>
      <c r="G28" s="21"/>
      <c r="H28" s="21"/>
    </row>
    <row r="29" ht="12.75">
      <c r="A29" t="s">
        <v>24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K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262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1" t="s">
        <v>176</v>
      </c>
      <c r="B8" s="264" t="s">
        <v>34</v>
      </c>
      <c r="C8" s="274" t="s">
        <v>34</v>
      </c>
      <c r="D8" s="264" t="s">
        <v>34</v>
      </c>
      <c r="E8" s="275" t="s">
        <v>34</v>
      </c>
      <c r="F8" s="265" t="s">
        <v>34</v>
      </c>
      <c r="G8" s="264" t="s">
        <v>34</v>
      </c>
      <c r="H8" s="264" t="s">
        <v>34</v>
      </c>
      <c r="I8" s="276"/>
      <c r="J8" s="276"/>
    </row>
    <row r="9" spans="1:10" ht="12.75">
      <c r="A9" s="135" t="s">
        <v>177</v>
      </c>
      <c r="B9" s="265" t="s">
        <v>34</v>
      </c>
      <c r="C9" s="265" t="s">
        <v>34</v>
      </c>
      <c r="D9" s="265" t="s">
        <v>34</v>
      </c>
      <c r="E9" s="266" t="s">
        <v>34</v>
      </c>
      <c r="F9" s="265" t="s">
        <v>34</v>
      </c>
      <c r="G9" s="265" t="s">
        <v>34</v>
      </c>
      <c r="H9" s="265" t="s">
        <v>34</v>
      </c>
      <c r="I9" s="276"/>
      <c r="J9" s="276"/>
    </row>
    <row r="10" spans="1:10" ht="12.75">
      <c r="A10" s="135" t="s">
        <v>178</v>
      </c>
      <c r="B10" s="265" t="s">
        <v>34</v>
      </c>
      <c r="C10" s="265" t="s">
        <v>34</v>
      </c>
      <c r="D10" s="265" t="s">
        <v>34</v>
      </c>
      <c r="E10" s="266" t="s">
        <v>34</v>
      </c>
      <c r="F10" s="265" t="s">
        <v>34</v>
      </c>
      <c r="G10" s="265" t="s">
        <v>34</v>
      </c>
      <c r="H10" s="265" t="s">
        <v>34</v>
      </c>
      <c r="I10" s="276"/>
      <c r="J10" s="276"/>
    </row>
    <row r="11" spans="1:10" ht="12.75">
      <c r="A11" s="135" t="s">
        <v>179</v>
      </c>
      <c r="B11" s="265" t="s">
        <v>34</v>
      </c>
      <c r="C11" s="265" t="s">
        <v>34</v>
      </c>
      <c r="D11" s="265" t="s">
        <v>34</v>
      </c>
      <c r="E11" s="266" t="s">
        <v>34</v>
      </c>
      <c r="F11" s="265" t="s">
        <v>34</v>
      </c>
      <c r="G11" s="265" t="s">
        <v>34</v>
      </c>
      <c r="H11" s="265" t="s">
        <v>34</v>
      </c>
      <c r="I11" s="276"/>
      <c r="J11" s="276"/>
    </row>
    <row r="12" spans="1:10" ht="12.75">
      <c r="A12" s="143" t="s">
        <v>180</v>
      </c>
      <c r="B12" s="277" t="s">
        <v>34</v>
      </c>
      <c r="C12" s="277" t="s">
        <v>34</v>
      </c>
      <c r="D12" s="277" t="s">
        <v>34</v>
      </c>
      <c r="E12" s="277" t="s">
        <v>34</v>
      </c>
      <c r="F12" s="277" t="s">
        <v>34</v>
      </c>
      <c r="G12" s="277" t="s">
        <v>34</v>
      </c>
      <c r="H12" s="277" t="s">
        <v>34</v>
      </c>
      <c r="I12" s="276"/>
      <c r="J12" s="276"/>
    </row>
    <row r="13" spans="1:10" ht="12.75">
      <c r="A13" s="143"/>
      <c r="B13" s="277"/>
      <c r="C13" s="277"/>
      <c r="D13" s="277"/>
      <c r="E13" s="278"/>
      <c r="F13" s="278"/>
      <c r="G13" s="277"/>
      <c r="H13" s="277"/>
      <c r="I13" s="276"/>
      <c r="J13" s="276"/>
    </row>
    <row r="14" spans="1:10" ht="12.75">
      <c r="A14" s="143" t="s">
        <v>181</v>
      </c>
      <c r="B14" s="277" t="s">
        <v>34</v>
      </c>
      <c r="C14" s="277" t="s">
        <v>34</v>
      </c>
      <c r="D14" s="277" t="s">
        <v>34</v>
      </c>
      <c r="E14" s="278" t="s">
        <v>34</v>
      </c>
      <c r="F14" s="277" t="s">
        <v>34</v>
      </c>
      <c r="G14" s="277" t="s">
        <v>34</v>
      </c>
      <c r="H14" s="277" t="s">
        <v>34</v>
      </c>
      <c r="I14" s="276"/>
      <c r="J14" s="276"/>
    </row>
    <row r="15" spans="1:10" ht="12.75">
      <c r="A15" s="143"/>
      <c r="B15" s="277"/>
      <c r="C15" s="277"/>
      <c r="D15" s="277"/>
      <c r="E15" s="278"/>
      <c r="F15" s="278"/>
      <c r="G15" s="277"/>
      <c r="H15" s="277"/>
      <c r="I15" s="276"/>
      <c r="J15" s="276"/>
    </row>
    <row r="16" spans="1:10" ht="12.75">
      <c r="A16" s="143" t="s">
        <v>182</v>
      </c>
      <c r="B16" s="277" t="s">
        <v>34</v>
      </c>
      <c r="C16" s="277" t="s">
        <v>34</v>
      </c>
      <c r="D16" s="277" t="s">
        <v>34</v>
      </c>
      <c r="E16" s="278" t="s">
        <v>34</v>
      </c>
      <c r="F16" s="277" t="s">
        <v>34</v>
      </c>
      <c r="G16" s="277" t="s">
        <v>34</v>
      </c>
      <c r="H16" s="277" t="s">
        <v>34</v>
      </c>
      <c r="I16" s="276"/>
      <c r="J16" s="276"/>
    </row>
    <row r="17" spans="2:10" ht="12.75">
      <c r="B17" s="265"/>
      <c r="C17" s="265"/>
      <c r="D17" s="265"/>
      <c r="E17" s="266"/>
      <c r="F17" s="266"/>
      <c r="G17" s="265"/>
      <c r="H17" s="265"/>
      <c r="I17" s="276"/>
      <c r="J17" s="276"/>
    </row>
    <row r="18" spans="1:10" ht="12.75">
      <c r="A18" s="135" t="s">
        <v>183</v>
      </c>
      <c r="B18" s="265">
        <v>4</v>
      </c>
      <c r="C18" s="265" t="s">
        <v>34</v>
      </c>
      <c r="D18" s="265">
        <v>4</v>
      </c>
      <c r="E18" s="266">
        <v>1000</v>
      </c>
      <c r="F18" s="265" t="s">
        <v>34</v>
      </c>
      <c r="G18" s="265">
        <v>4</v>
      </c>
      <c r="H18" s="265" t="s">
        <v>34</v>
      </c>
      <c r="I18" s="276"/>
      <c r="J18" s="276"/>
    </row>
    <row r="19" spans="1:10" ht="12.75">
      <c r="A19" s="135" t="s">
        <v>184</v>
      </c>
      <c r="B19" s="267">
        <v>1</v>
      </c>
      <c r="C19" s="265" t="s">
        <v>34</v>
      </c>
      <c r="D19" s="267">
        <v>1</v>
      </c>
      <c r="E19" s="267">
        <v>1000</v>
      </c>
      <c r="F19" s="265" t="s">
        <v>34</v>
      </c>
      <c r="G19" s="267">
        <v>1</v>
      </c>
      <c r="H19" s="265" t="s">
        <v>34</v>
      </c>
      <c r="I19" s="276"/>
      <c r="J19" s="276"/>
    </row>
    <row r="20" spans="1:10" ht="12.75">
      <c r="A20" s="135" t="s">
        <v>185</v>
      </c>
      <c r="B20" s="267">
        <v>1</v>
      </c>
      <c r="C20" s="265" t="s">
        <v>34</v>
      </c>
      <c r="D20" s="267">
        <v>1</v>
      </c>
      <c r="E20" s="267">
        <v>1000</v>
      </c>
      <c r="F20" s="265" t="s">
        <v>34</v>
      </c>
      <c r="G20" s="267">
        <v>1</v>
      </c>
      <c r="H20" s="265" t="s">
        <v>34</v>
      </c>
      <c r="I20" s="276"/>
      <c r="J20" s="276"/>
    </row>
    <row r="21" spans="1:10" ht="12.75">
      <c r="A21" s="143" t="s">
        <v>285</v>
      </c>
      <c r="B21" s="277">
        <v>6</v>
      </c>
      <c r="C21" s="277" t="s">
        <v>34</v>
      </c>
      <c r="D21" s="277">
        <v>6</v>
      </c>
      <c r="E21" s="277">
        <v>1000</v>
      </c>
      <c r="F21" s="277" t="s">
        <v>34</v>
      </c>
      <c r="G21" s="277">
        <v>6</v>
      </c>
      <c r="H21" s="277" t="s">
        <v>34</v>
      </c>
      <c r="I21" s="276"/>
      <c r="J21" s="276"/>
    </row>
    <row r="22" spans="2:10" ht="12.75">
      <c r="B22" s="277"/>
      <c r="C22" s="277"/>
      <c r="D22" s="277"/>
      <c r="E22" s="278"/>
      <c r="F22" s="278"/>
      <c r="G22" s="277"/>
      <c r="H22" s="277"/>
      <c r="I22" s="276"/>
      <c r="J22" s="276"/>
    </row>
    <row r="23" spans="1:10" ht="12.75">
      <c r="A23" s="143" t="s">
        <v>186</v>
      </c>
      <c r="B23" s="277" t="s">
        <v>34</v>
      </c>
      <c r="C23" s="277" t="s">
        <v>34</v>
      </c>
      <c r="D23" s="277" t="s">
        <v>34</v>
      </c>
      <c r="E23" s="278" t="s">
        <v>34</v>
      </c>
      <c r="F23" s="278" t="s">
        <v>34</v>
      </c>
      <c r="G23" s="277" t="s">
        <v>34</v>
      </c>
      <c r="H23" s="277" t="s">
        <v>34</v>
      </c>
      <c r="I23" s="276"/>
      <c r="J23" s="276"/>
    </row>
    <row r="24" spans="1:10" ht="12.75">
      <c r="A24" s="143"/>
      <c r="B24" s="277"/>
      <c r="C24" s="277"/>
      <c r="D24" s="277"/>
      <c r="E24" s="278"/>
      <c r="F24" s="278"/>
      <c r="G24" s="277"/>
      <c r="H24" s="277"/>
      <c r="I24" s="276"/>
      <c r="J24" s="276"/>
    </row>
    <row r="25" spans="1:10" ht="12.75">
      <c r="A25" s="143" t="s">
        <v>187</v>
      </c>
      <c r="B25" s="277" t="s">
        <v>34</v>
      </c>
      <c r="C25" s="277" t="s">
        <v>34</v>
      </c>
      <c r="D25" s="277" t="s">
        <v>34</v>
      </c>
      <c r="E25" s="278" t="s">
        <v>34</v>
      </c>
      <c r="F25" s="278" t="s">
        <v>34</v>
      </c>
      <c r="G25" s="277" t="s">
        <v>34</v>
      </c>
      <c r="H25" s="277" t="s">
        <v>34</v>
      </c>
      <c r="I25" s="276"/>
      <c r="J25" s="276"/>
    </row>
    <row r="26" spans="2:10" ht="12.75">
      <c r="B26" s="265"/>
      <c r="C26" s="265"/>
      <c r="D26" s="265"/>
      <c r="E26" s="266"/>
      <c r="F26" s="266"/>
      <c r="G26" s="265"/>
      <c r="H26" s="265"/>
      <c r="I26" s="276"/>
      <c r="J26" s="276"/>
    </row>
    <row r="27" spans="1:10" ht="12.75">
      <c r="A27" s="135" t="s">
        <v>188</v>
      </c>
      <c r="B27" s="265">
        <v>75</v>
      </c>
      <c r="C27" s="265">
        <v>8</v>
      </c>
      <c r="D27" s="265">
        <v>83</v>
      </c>
      <c r="E27" s="266">
        <v>933</v>
      </c>
      <c r="F27" s="266">
        <v>2750</v>
      </c>
      <c r="G27" s="265">
        <v>92</v>
      </c>
      <c r="H27" s="265" t="s">
        <v>34</v>
      </c>
      <c r="I27" s="276"/>
      <c r="J27" s="276"/>
    </row>
    <row r="28" spans="1:10" ht="12.75">
      <c r="A28" s="135" t="s">
        <v>189</v>
      </c>
      <c r="B28" s="265">
        <v>44</v>
      </c>
      <c r="C28" s="265" t="s">
        <v>34</v>
      </c>
      <c r="D28" s="265">
        <v>44</v>
      </c>
      <c r="E28" s="266">
        <v>429</v>
      </c>
      <c r="F28" s="266" t="s">
        <v>34</v>
      </c>
      <c r="G28" s="265">
        <v>19</v>
      </c>
      <c r="H28" s="265" t="s">
        <v>34</v>
      </c>
      <c r="I28" s="276"/>
      <c r="J28" s="276"/>
    </row>
    <row r="29" spans="1:10" ht="12.75">
      <c r="A29" s="135" t="s">
        <v>190</v>
      </c>
      <c r="B29" s="265">
        <v>355</v>
      </c>
      <c r="C29" s="265">
        <v>1</v>
      </c>
      <c r="D29" s="265">
        <v>356</v>
      </c>
      <c r="E29" s="266">
        <v>500</v>
      </c>
      <c r="F29" s="266">
        <v>1300</v>
      </c>
      <c r="G29" s="265">
        <v>179</v>
      </c>
      <c r="H29" s="265">
        <v>110</v>
      </c>
      <c r="I29" s="276"/>
      <c r="J29" s="276"/>
    </row>
    <row r="30" spans="1:10" ht="12.75">
      <c r="A30" s="143" t="s">
        <v>286</v>
      </c>
      <c r="B30" s="277">
        <v>474</v>
      </c>
      <c r="C30" s="277">
        <v>9</v>
      </c>
      <c r="D30" s="277">
        <v>483</v>
      </c>
      <c r="E30" s="277">
        <v>562</v>
      </c>
      <c r="F30" s="277">
        <v>2589</v>
      </c>
      <c r="G30" s="277">
        <v>290</v>
      </c>
      <c r="H30" s="277">
        <v>110</v>
      </c>
      <c r="I30" s="276"/>
      <c r="J30" s="276"/>
    </row>
    <row r="31" spans="2:10" ht="12.75">
      <c r="B31" s="265"/>
      <c r="C31" s="265"/>
      <c r="D31" s="265"/>
      <c r="E31" s="266"/>
      <c r="F31" s="266"/>
      <c r="G31" s="265"/>
      <c r="H31" s="265"/>
      <c r="I31" s="276"/>
      <c r="J31" s="276"/>
    </row>
    <row r="32" spans="1:10" ht="12.75">
      <c r="A32" s="135" t="s">
        <v>191</v>
      </c>
      <c r="B32" s="280">
        <v>3</v>
      </c>
      <c r="C32" s="280" t="s">
        <v>34</v>
      </c>
      <c r="D32" s="265">
        <v>3</v>
      </c>
      <c r="E32" s="280">
        <v>1007</v>
      </c>
      <c r="F32" s="280" t="s">
        <v>34</v>
      </c>
      <c r="G32" s="266">
        <v>3</v>
      </c>
      <c r="H32" s="280">
        <v>3</v>
      </c>
      <c r="I32" s="276"/>
      <c r="J32" s="276"/>
    </row>
    <row r="33" spans="1:10" ht="12.75">
      <c r="A33" s="135" t="s">
        <v>192</v>
      </c>
      <c r="B33" s="280" t="s">
        <v>34</v>
      </c>
      <c r="C33" s="280" t="s">
        <v>34</v>
      </c>
      <c r="D33" s="265" t="s">
        <v>34</v>
      </c>
      <c r="E33" s="280" t="s">
        <v>34</v>
      </c>
      <c r="F33" s="280" t="s">
        <v>34</v>
      </c>
      <c r="G33" s="266" t="s">
        <v>34</v>
      </c>
      <c r="H33" s="280" t="s">
        <v>34</v>
      </c>
      <c r="I33" s="276"/>
      <c r="J33" s="276"/>
    </row>
    <row r="34" spans="1:10" ht="12.75">
      <c r="A34" s="135" t="s">
        <v>193</v>
      </c>
      <c r="B34" s="280" t="s">
        <v>34</v>
      </c>
      <c r="C34" s="280">
        <v>4</v>
      </c>
      <c r="D34" s="265">
        <v>4</v>
      </c>
      <c r="E34" s="280" t="s">
        <v>34</v>
      </c>
      <c r="F34" s="280">
        <v>1000</v>
      </c>
      <c r="G34" s="266">
        <v>4</v>
      </c>
      <c r="H34" s="280">
        <v>2</v>
      </c>
      <c r="I34" s="276"/>
      <c r="J34" s="276"/>
    </row>
    <row r="35" spans="1:10" ht="12.75">
      <c r="A35" s="135" t="s">
        <v>194</v>
      </c>
      <c r="B35" s="280">
        <v>2</v>
      </c>
      <c r="C35" s="280" t="s">
        <v>34</v>
      </c>
      <c r="D35" s="265">
        <v>2</v>
      </c>
      <c r="E35" s="280">
        <v>1000</v>
      </c>
      <c r="F35" s="280" t="s">
        <v>34</v>
      </c>
      <c r="G35" s="266">
        <v>2</v>
      </c>
      <c r="H35" s="280">
        <v>1</v>
      </c>
      <c r="I35" s="276"/>
      <c r="J35" s="276"/>
    </row>
    <row r="36" spans="1:10" ht="12.75">
      <c r="A36" s="143" t="s">
        <v>195</v>
      </c>
      <c r="B36" s="277">
        <v>5</v>
      </c>
      <c r="C36" s="277">
        <v>4</v>
      </c>
      <c r="D36" s="277">
        <v>9</v>
      </c>
      <c r="E36" s="277">
        <v>1004</v>
      </c>
      <c r="F36" s="277">
        <v>1000</v>
      </c>
      <c r="G36" s="277">
        <v>9</v>
      </c>
      <c r="H36" s="277">
        <v>6</v>
      </c>
      <c r="I36" s="276"/>
      <c r="J36" s="276"/>
    </row>
    <row r="37" spans="1:10" ht="12.75">
      <c r="A37" s="143"/>
      <c r="B37" s="277"/>
      <c r="C37" s="277"/>
      <c r="D37" s="277"/>
      <c r="E37" s="278"/>
      <c r="F37" s="278"/>
      <c r="G37" s="277"/>
      <c r="H37" s="277"/>
      <c r="I37" s="276"/>
      <c r="J37" s="276"/>
    </row>
    <row r="38" spans="1:10" ht="12.75">
      <c r="A38" s="143" t="s">
        <v>196</v>
      </c>
      <c r="B38" s="278">
        <v>5</v>
      </c>
      <c r="C38" s="278" t="s">
        <v>34</v>
      </c>
      <c r="D38" s="277">
        <v>5</v>
      </c>
      <c r="E38" s="278">
        <v>650</v>
      </c>
      <c r="F38" s="278" t="s">
        <v>34</v>
      </c>
      <c r="G38" s="278">
        <v>3</v>
      </c>
      <c r="H38" s="278">
        <v>2</v>
      </c>
      <c r="I38" s="276"/>
      <c r="J38" s="276"/>
    </row>
    <row r="39" spans="2:10" ht="12.75">
      <c r="B39" s="265"/>
      <c r="C39" s="265"/>
      <c r="D39" s="265"/>
      <c r="E39" s="266"/>
      <c r="F39" s="266"/>
      <c r="G39" s="265"/>
      <c r="H39" s="265"/>
      <c r="I39" s="276"/>
      <c r="J39" s="276"/>
    </row>
    <row r="40" spans="1:10" ht="12.75">
      <c r="A40" s="135" t="s">
        <v>197</v>
      </c>
      <c r="B40" s="266">
        <v>32</v>
      </c>
      <c r="C40" s="266" t="s">
        <v>34</v>
      </c>
      <c r="D40" s="265">
        <v>32</v>
      </c>
      <c r="E40" s="266">
        <v>500</v>
      </c>
      <c r="F40" s="266" t="s">
        <v>34</v>
      </c>
      <c r="G40" s="266">
        <v>16</v>
      </c>
      <c r="H40" s="266" t="s">
        <v>34</v>
      </c>
      <c r="I40" s="276"/>
      <c r="J40" s="276"/>
    </row>
    <row r="41" spans="1:10" ht="12.75">
      <c r="A41" s="135" t="s">
        <v>198</v>
      </c>
      <c r="B41" s="265">
        <v>14</v>
      </c>
      <c r="C41" s="265" t="s">
        <v>34</v>
      </c>
      <c r="D41" s="265">
        <v>14</v>
      </c>
      <c r="E41" s="266">
        <v>800</v>
      </c>
      <c r="F41" s="266" t="s">
        <v>34</v>
      </c>
      <c r="G41" s="265">
        <v>11</v>
      </c>
      <c r="H41" s="265">
        <v>9</v>
      </c>
      <c r="I41" s="276"/>
      <c r="J41" s="276"/>
    </row>
    <row r="42" spans="1:10" ht="12.75">
      <c r="A42" s="135" t="s">
        <v>199</v>
      </c>
      <c r="B42" s="266">
        <v>223</v>
      </c>
      <c r="C42" s="266">
        <v>1</v>
      </c>
      <c r="D42" s="265">
        <v>224</v>
      </c>
      <c r="E42" s="266">
        <v>600</v>
      </c>
      <c r="F42" s="266">
        <v>1200</v>
      </c>
      <c r="G42" s="266">
        <v>135</v>
      </c>
      <c r="H42" s="267">
        <v>69</v>
      </c>
      <c r="I42" s="276"/>
      <c r="J42" s="276"/>
    </row>
    <row r="43" spans="1:10" ht="12.75">
      <c r="A43" s="135" t="s">
        <v>200</v>
      </c>
      <c r="B43" s="266">
        <v>61</v>
      </c>
      <c r="C43" s="266">
        <v>2</v>
      </c>
      <c r="D43" s="265">
        <v>63</v>
      </c>
      <c r="E43" s="266">
        <v>300</v>
      </c>
      <c r="F43" s="266">
        <v>800</v>
      </c>
      <c r="G43" s="266">
        <v>20</v>
      </c>
      <c r="H43" s="266">
        <v>12</v>
      </c>
      <c r="I43" s="276"/>
      <c r="J43" s="276"/>
    </row>
    <row r="44" spans="1:10" ht="12.75">
      <c r="A44" s="135" t="s">
        <v>201</v>
      </c>
      <c r="B44" s="266">
        <v>1618</v>
      </c>
      <c r="C44" s="266">
        <v>12</v>
      </c>
      <c r="D44" s="265">
        <v>1630</v>
      </c>
      <c r="E44" s="266">
        <v>850</v>
      </c>
      <c r="F44" s="266">
        <v>1200</v>
      </c>
      <c r="G44" s="266">
        <v>1390</v>
      </c>
      <c r="H44" s="266">
        <v>1668</v>
      </c>
      <c r="I44" s="276"/>
      <c r="J44" s="276"/>
    </row>
    <row r="45" spans="1:10" ht="12.75">
      <c r="A45" s="135" t="s">
        <v>202</v>
      </c>
      <c r="B45" s="266">
        <v>11</v>
      </c>
      <c r="C45" s="266" t="s">
        <v>34</v>
      </c>
      <c r="D45" s="265">
        <v>11</v>
      </c>
      <c r="E45" s="266">
        <v>500</v>
      </c>
      <c r="F45" s="266" t="s">
        <v>34</v>
      </c>
      <c r="G45" s="266">
        <v>6</v>
      </c>
      <c r="H45" s="266">
        <v>3</v>
      </c>
      <c r="I45" s="276"/>
      <c r="J45" s="276"/>
    </row>
    <row r="46" spans="1:10" ht="12.75">
      <c r="A46" s="135" t="s">
        <v>203</v>
      </c>
      <c r="B46" s="266">
        <v>54</v>
      </c>
      <c r="C46" s="266" t="s">
        <v>34</v>
      </c>
      <c r="D46" s="265">
        <v>54</v>
      </c>
      <c r="E46" s="266">
        <v>700</v>
      </c>
      <c r="F46" s="266" t="s">
        <v>34</v>
      </c>
      <c r="G46" s="266">
        <v>38</v>
      </c>
      <c r="H46" s="266">
        <v>38</v>
      </c>
      <c r="I46" s="276"/>
      <c r="J46" s="276"/>
    </row>
    <row r="47" spans="1:10" ht="12.75">
      <c r="A47" s="135" t="s">
        <v>204</v>
      </c>
      <c r="B47" s="266">
        <v>1939</v>
      </c>
      <c r="C47" s="266">
        <v>21</v>
      </c>
      <c r="D47" s="265">
        <v>1960</v>
      </c>
      <c r="E47" s="266">
        <v>580</v>
      </c>
      <c r="F47" s="266">
        <v>1500</v>
      </c>
      <c r="G47" s="266">
        <v>1156</v>
      </c>
      <c r="H47" s="266">
        <v>130</v>
      </c>
      <c r="I47" s="276"/>
      <c r="J47" s="276"/>
    </row>
    <row r="48" spans="1:10" ht="12.75">
      <c r="A48" s="135" t="s">
        <v>205</v>
      </c>
      <c r="B48" s="266">
        <v>25</v>
      </c>
      <c r="C48" s="266">
        <v>7</v>
      </c>
      <c r="D48" s="265">
        <v>32</v>
      </c>
      <c r="E48" s="266">
        <v>800</v>
      </c>
      <c r="F48" s="266">
        <v>1400</v>
      </c>
      <c r="G48" s="266">
        <v>30</v>
      </c>
      <c r="H48" s="266">
        <v>19</v>
      </c>
      <c r="I48" s="276"/>
      <c r="J48" s="276"/>
    </row>
    <row r="49" spans="1:11" ht="12.75">
      <c r="A49" s="143" t="s">
        <v>287</v>
      </c>
      <c r="B49" s="277">
        <v>3977</v>
      </c>
      <c r="C49" s="277">
        <v>43</v>
      </c>
      <c r="D49" s="277">
        <v>4020</v>
      </c>
      <c r="E49" s="277">
        <v>690</v>
      </c>
      <c r="F49" s="277">
        <v>1360</v>
      </c>
      <c r="G49" s="277">
        <v>2802</v>
      </c>
      <c r="H49" s="277">
        <v>1948</v>
      </c>
      <c r="I49" s="276"/>
      <c r="J49" s="276"/>
      <c r="K49" s="276"/>
    </row>
    <row r="50" spans="1:11" ht="12.75">
      <c r="A50" s="143"/>
      <c r="B50" s="277"/>
      <c r="C50" s="277"/>
      <c r="D50" s="277"/>
      <c r="E50" s="278"/>
      <c r="F50" s="278"/>
      <c r="G50" s="277"/>
      <c r="H50" s="277"/>
      <c r="I50" s="276"/>
      <c r="J50" s="276"/>
      <c r="K50" s="276"/>
    </row>
    <row r="51" spans="1:11" ht="12.75">
      <c r="A51" s="143" t="s">
        <v>206</v>
      </c>
      <c r="B51" s="278">
        <v>1766</v>
      </c>
      <c r="C51" s="278">
        <v>5</v>
      </c>
      <c r="D51" s="277">
        <v>1771</v>
      </c>
      <c r="E51" s="278">
        <v>1000</v>
      </c>
      <c r="F51" s="278">
        <v>1500</v>
      </c>
      <c r="G51" s="278">
        <v>1774</v>
      </c>
      <c r="H51" s="278">
        <v>1419</v>
      </c>
      <c r="I51" s="276"/>
      <c r="J51" s="276"/>
      <c r="K51" s="276"/>
    </row>
    <row r="52" spans="2:11" ht="12.75">
      <c r="B52" s="265"/>
      <c r="C52" s="265"/>
      <c r="D52" s="265"/>
      <c r="E52" s="266"/>
      <c r="F52" s="266"/>
      <c r="G52" s="265"/>
      <c r="H52" s="265"/>
      <c r="I52" s="276"/>
      <c r="J52" s="276"/>
      <c r="K52" s="276"/>
    </row>
    <row r="53" spans="1:11" ht="12.75">
      <c r="A53" s="135" t="s">
        <v>207</v>
      </c>
      <c r="B53" s="265">
        <v>3971</v>
      </c>
      <c r="C53" s="265">
        <v>154</v>
      </c>
      <c r="D53" s="265">
        <v>4125</v>
      </c>
      <c r="E53" s="266">
        <v>900</v>
      </c>
      <c r="F53" s="266">
        <v>1650</v>
      </c>
      <c r="G53" s="265">
        <v>3828</v>
      </c>
      <c r="H53" s="265">
        <v>2105</v>
      </c>
      <c r="I53" s="276"/>
      <c r="J53" s="276"/>
      <c r="K53" s="276"/>
    </row>
    <row r="54" spans="1:11" ht="12.75">
      <c r="A54" s="135" t="s">
        <v>208</v>
      </c>
      <c r="B54" s="265">
        <v>2697</v>
      </c>
      <c r="C54" s="265">
        <v>66</v>
      </c>
      <c r="D54" s="265">
        <v>2763</v>
      </c>
      <c r="E54" s="266">
        <v>630</v>
      </c>
      <c r="F54" s="266">
        <v>1775</v>
      </c>
      <c r="G54" s="265">
        <v>1816</v>
      </c>
      <c r="H54" s="265">
        <v>888</v>
      </c>
      <c r="I54" s="276"/>
      <c r="J54" s="276"/>
      <c r="K54" s="276"/>
    </row>
    <row r="55" spans="1:10" ht="12.75">
      <c r="A55" s="135" t="s">
        <v>209</v>
      </c>
      <c r="B55" s="265">
        <v>6893</v>
      </c>
      <c r="C55" s="265">
        <v>28</v>
      </c>
      <c r="D55" s="265">
        <v>6921</v>
      </c>
      <c r="E55" s="266">
        <v>890</v>
      </c>
      <c r="F55" s="266">
        <v>1650</v>
      </c>
      <c r="G55" s="265">
        <v>6181</v>
      </c>
      <c r="H55" s="265">
        <v>2472</v>
      </c>
      <c r="I55" s="276"/>
      <c r="J55" s="276"/>
    </row>
    <row r="56" spans="1:10" ht="12.75">
      <c r="A56" s="135" t="s">
        <v>210</v>
      </c>
      <c r="B56" s="265">
        <v>317</v>
      </c>
      <c r="C56" s="265" t="s">
        <v>34</v>
      </c>
      <c r="D56" s="265">
        <v>317</v>
      </c>
      <c r="E56" s="266">
        <v>570</v>
      </c>
      <c r="F56" s="266">
        <v>2000</v>
      </c>
      <c r="G56" s="265">
        <v>181</v>
      </c>
      <c r="H56" s="265">
        <v>108</v>
      </c>
      <c r="I56" s="276"/>
      <c r="J56" s="276"/>
    </row>
    <row r="57" spans="1:10" ht="12.75">
      <c r="A57" s="135" t="s">
        <v>211</v>
      </c>
      <c r="B57" s="265">
        <v>8886</v>
      </c>
      <c r="C57" s="265">
        <v>103</v>
      </c>
      <c r="D57" s="265">
        <v>8989</v>
      </c>
      <c r="E57" s="266">
        <v>620</v>
      </c>
      <c r="F57" s="266">
        <v>1700</v>
      </c>
      <c r="G57" s="265">
        <v>5684</v>
      </c>
      <c r="H57" s="265">
        <v>568</v>
      </c>
      <c r="I57" s="276"/>
      <c r="J57" s="276"/>
    </row>
    <row r="58" spans="1:10" ht="12.75">
      <c r="A58" s="143" t="s">
        <v>288</v>
      </c>
      <c r="B58" s="277">
        <v>22764</v>
      </c>
      <c r="C58" s="277">
        <v>351</v>
      </c>
      <c r="D58" s="277">
        <v>23115</v>
      </c>
      <c r="E58" s="277">
        <f>((E53*B53)+(E54*B54)+(E55*B55)+(E56*B56)+(E57*B57))/B58</f>
        <v>751.089000175716</v>
      </c>
      <c r="F58" s="277">
        <v>1688</v>
      </c>
      <c r="G58" s="277">
        <f>SUM(G53:G57)</f>
        <v>17690</v>
      </c>
      <c r="H58" s="277">
        <f>SUM(H53:H57)</f>
        <v>6141</v>
      </c>
      <c r="I58" s="276"/>
      <c r="J58" s="276"/>
    </row>
    <row r="59" spans="2:10" ht="12.75">
      <c r="B59" s="265"/>
      <c r="C59" s="265"/>
      <c r="D59" s="265"/>
      <c r="E59" s="266"/>
      <c r="F59" s="266"/>
      <c r="G59" s="265"/>
      <c r="H59" s="265"/>
      <c r="I59" s="276"/>
      <c r="J59" s="276"/>
    </row>
    <row r="60" spans="1:10" ht="12.75">
      <c r="A60" s="135" t="s">
        <v>213</v>
      </c>
      <c r="B60" s="266">
        <v>1</v>
      </c>
      <c r="C60" s="266" t="s">
        <v>34</v>
      </c>
      <c r="D60" s="265">
        <v>1</v>
      </c>
      <c r="E60" s="266">
        <v>400</v>
      </c>
      <c r="F60" s="266" t="s">
        <v>34</v>
      </c>
      <c r="G60" s="266" t="s">
        <v>34</v>
      </c>
      <c r="H60" s="266" t="s">
        <v>34</v>
      </c>
      <c r="I60" s="276"/>
      <c r="J60" s="276"/>
    </row>
    <row r="61" spans="1:10" ht="12.75">
      <c r="A61" s="135" t="s">
        <v>214</v>
      </c>
      <c r="B61" s="266">
        <v>13</v>
      </c>
      <c r="C61" s="266">
        <v>1</v>
      </c>
      <c r="D61" s="265">
        <v>14</v>
      </c>
      <c r="E61" s="266">
        <v>650</v>
      </c>
      <c r="F61" s="266">
        <v>1500</v>
      </c>
      <c r="G61" s="266">
        <v>10</v>
      </c>
      <c r="H61" s="266">
        <v>7</v>
      </c>
      <c r="I61" s="276"/>
      <c r="J61" s="276"/>
    </row>
    <row r="62" spans="1:10" ht="12.75">
      <c r="A62" s="135" t="s">
        <v>215</v>
      </c>
      <c r="B62" s="266">
        <v>4</v>
      </c>
      <c r="C62" s="266" t="s">
        <v>34</v>
      </c>
      <c r="D62" s="265">
        <v>4</v>
      </c>
      <c r="E62" s="266">
        <v>650</v>
      </c>
      <c r="F62" s="266" t="s">
        <v>34</v>
      </c>
      <c r="G62" s="266">
        <v>3</v>
      </c>
      <c r="H62" s="266">
        <v>2</v>
      </c>
      <c r="I62" s="276"/>
      <c r="J62" s="276"/>
    </row>
    <row r="63" spans="1:10" ht="12.75">
      <c r="A63" s="143" t="s">
        <v>216</v>
      </c>
      <c r="B63" s="277">
        <v>18</v>
      </c>
      <c r="C63" s="277">
        <v>1</v>
      </c>
      <c r="D63" s="277">
        <v>19</v>
      </c>
      <c r="E63" s="277">
        <v>636</v>
      </c>
      <c r="F63" s="277">
        <v>1500</v>
      </c>
      <c r="G63" s="277">
        <v>13</v>
      </c>
      <c r="H63" s="277">
        <v>9</v>
      </c>
      <c r="I63" s="276"/>
      <c r="J63" s="276"/>
    </row>
    <row r="64" spans="1:10" ht="12.75">
      <c r="A64" s="143"/>
      <c r="B64" s="277"/>
      <c r="C64" s="277"/>
      <c r="D64" s="277"/>
      <c r="E64" s="278"/>
      <c r="F64" s="278"/>
      <c r="G64" s="277"/>
      <c r="H64" s="277"/>
      <c r="I64" s="276"/>
      <c r="J64" s="276"/>
    </row>
    <row r="65" spans="1:10" ht="12.75">
      <c r="A65" s="143" t="s">
        <v>217</v>
      </c>
      <c r="B65" s="277" t="s">
        <v>34</v>
      </c>
      <c r="C65" s="277" t="s">
        <v>34</v>
      </c>
      <c r="D65" s="277" t="s">
        <v>34</v>
      </c>
      <c r="E65" s="278" t="s">
        <v>34</v>
      </c>
      <c r="F65" s="278" t="s">
        <v>34</v>
      </c>
      <c r="G65" s="277" t="s">
        <v>34</v>
      </c>
      <c r="H65" s="277" t="s">
        <v>34</v>
      </c>
      <c r="I65" s="276"/>
      <c r="J65" s="276"/>
    </row>
    <row r="66" spans="2:10" ht="12.75">
      <c r="B66" s="265"/>
      <c r="C66" s="265"/>
      <c r="D66" s="265"/>
      <c r="E66" s="266"/>
      <c r="F66" s="266"/>
      <c r="G66" s="265"/>
      <c r="H66" s="265"/>
      <c r="I66" s="276"/>
      <c r="J66" s="276"/>
    </row>
    <row r="67" spans="1:10" ht="12.75">
      <c r="A67" s="135" t="s">
        <v>218</v>
      </c>
      <c r="B67" s="266">
        <v>95</v>
      </c>
      <c r="C67" s="266" t="s">
        <v>34</v>
      </c>
      <c r="D67" s="265">
        <v>95</v>
      </c>
      <c r="E67" s="266">
        <v>600</v>
      </c>
      <c r="F67" s="266" t="s">
        <v>34</v>
      </c>
      <c r="G67" s="266">
        <v>57</v>
      </c>
      <c r="H67" s="266" t="s">
        <v>34</v>
      </c>
      <c r="I67" s="276"/>
      <c r="J67" s="276"/>
    </row>
    <row r="68" spans="1:10" ht="12.75">
      <c r="A68" s="135" t="s">
        <v>219</v>
      </c>
      <c r="B68" s="266" t="s">
        <v>34</v>
      </c>
      <c r="C68" s="266" t="s">
        <v>34</v>
      </c>
      <c r="D68" s="265" t="s">
        <v>34</v>
      </c>
      <c r="E68" s="266" t="s">
        <v>34</v>
      </c>
      <c r="F68" s="266" t="s">
        <v>34</v>
      </c>
      <c r="G68" s="266" t="s">
        <v>34</v>
      </c>
      <c r="H68" s="266" t="s">
        <v>34</v>
      </c>
      <c r="I68" s="276"/>
      <c r="J68" s="276"/>
    </row>
    <row r="69" spans="1:10" ht="12.75">
      <c r="A69" s="143" t="s">
        <v>220</v>
      </c>
      <c r="B69" s="277">
        <v>95</v>
      </c>
      <c r="C69" s="277" t="s">
        <v>34</v>
      </c>
      <c r="D69" s="277">
        <v>95</v>
      </c>
      <c r="E69" s="277">
        <v>600</v>
      </c>
      <c r="F69" s="277" t="s">
        <v>34</v>
      </c>
      <c r="G69" s="277">
        <v>57</v>
      </c>
      <c r="H69" s="277" t="s">
        <v>34</v>
      </c>
      <c r="I69" s="276"/>
      <c r="J69" s="276"/>
    </row>
    <row r="70" spans="2:10" ht="12.75">
      <c r="B70" s="265"/>
      <c r="C70" s="265"/>
      <c r="D70" s="265"/>
      <c r="E70" s="266"/>
      <c r="F70" s="266"/>
      <c r="G70" s="265"/>
      <c r="H70" s="265"/>
      <c r="I70" s="276"/>
      <c r="J70" s="276"/>
    </row>
    <row r="71" spans="1:10" ht="12.75">
      <c r="A71" s="135" t="s">
        <v>221</v>
      </c>
      <c r="B71" s="265">
        <v>9</v>
      </c>
      <c r="C71" s="265" t="s">
        <v>34</v>
      </c>
      <c r="D71" s="265">
        <v>9</v>
      </c>
      <c r="E71" s="266">
        <v>500</v>
      </c>
      <c r="F71" s="266" t="s">
        <v>34</v>
      </c>
      <c r="G71" s="265">
        <v>5</v>
      </c>
      <c r="H71" s="265">
        <v>4</v>
      </c>
      <c r="I71" s="276"/>
      <c r="J71" s="276"/>
    </row>
    <row r="72" spans="1:10" ht="12.75">
      <c r="A72" s="135" t="s">
        <v>222</v>
      </c>
      <c r="B72" s="265" t="s">
        <v>34</v>
      </c>
      <c r="C72" s="265" t="s">
        <v>34</v>
      </c>
      <c r="D72" s="265" t="s">
        <v>34</v>
      </c>
      <c r="E72" s="266" t="s">
        <v>34</v>
      </c>
      <c r="F72" s="266" t="s">
        <v>34</v>
      </c>
      <c r="G72" s="265" t="s">
        <v>34</v>
      </c>
      <c r="H72" s="265" t="s">
        <v>34</v>
      </c>
      <c r="I72" s="276"/>
      <c r="J72" s="276"/>
    </row>
    <row r="73" spans="1:10" ht="12.75">
      <c r="A73" s="135" t="s">
        <v>223</v>
      </c>
      <c r="B73" s="266">
        <v>16</v>
      </c>
      <c r="C73" s="266">
        <v>8</v>
      </c>
      <c r="D73" s="265">
        <v>24</v>
      </c>
      <c r="E73" s="266">
        <v>600</v>
      </c>
      <c r="F73" s="266">
        <v>1400</v>
      </c>
      <c r="G73" s="266">
        <v>21</v>
      </c>
      <c r="H73" s="266">
        <v>30</v>
      </c>
      <c r="I73" s="276"/>
      <c r="J73" s="276"/>
    </row>
    <row r="74" spans="1:10" ht="12.75">
      <c r="A74" s="135" t="s">
        <v>224</v>
      </c>
      <c r="B74" s="265">
        <v>87</v>
      </c>
      <c r="C74" s="265">
        <v>15</v>
      </c>
      <c r="D74" s="265">
        <v>102</v>
      </c>
      <c r="E74" s="266">
        <v>120</v>
      </c>
      <c r="F74" s="266">
        <v>650</v>
      </c>
      <c r="G74" s="265">
        <v>20</v>
      </c>
      <c r="H74" s="265">
        <v>26</v>
      </c>
      <c r="I74" s="276"/>
      <c r="J74" s="276"/>
    </row>
    <row r="75" spans="1:10" ht="12.75">
      <c r="A75" s="135" t="s">
        <v>225</v>
      </c>
      <c r="B75" s="265" t="s">
        <v>34</v>
      </c>
      <c r="C75" s="265" t="s">
        <v>34</v>
      </c>
      <c r="D75" s="265" t="s">
        <v>34</v>
      </c>
      <c r="E75" s="266" t="s">
        <v>34</v>
      </c>
      <c r="F75" s="266" t="s">
        <v>34</v>
      </c>
      <c r="G75" s="265" t="s">
        <v>34</v>
      </c>
      <c r="H75" s="265" t="s">
        <v>34</v>
      </c>
      <c r="I75" s="276"/>
      <c r="J75" s="276"/>
    </row>
    <row r="76" spans="1:10" ht="12.75">
      <c r="A76" s="135" t="s">
        <v>226</v>
      </c>
      <c r="B76" s="265">
        <v>11</v>
      </c>
      <c r="C76" s="265" t="s">
        <v>34</v>
      </c>
      <c r="D76" s="265">
        <v>11</v>
      </c>
      <c r="E76" s="266">
        <v>785</v>
      </c>
      <c r="F76" s="266" t="s">
        <v>34</v>
      </c>
      <c r="G76" s="265">
        <v>9</v>
      </c>
      <c r="H76" s="265">
        <v>6</v>
      </c>
      <c r="I76" s="276"/>
      <c r="J76" s="276"/>
    </row>
    <row r="77" spans="1:10" ht="12.75">
      <c r="A77" s="135" t="s">
        <v>227</v>
      </c>
      <c r="B77" s="265">
        <v>12</v>
      </c>
      <c r="C77" s="265" t="s">
        <v>34</v>
      </c>
      <c r="D77" s="265">
        <v>12</v>
      </c>
      <c r="E77" s="266">
        <v>550</v>
      </c>
      <c r="F77" s="266" t="s">
        <v>34</v>
      </c>
      <c r="G77" s="265">
        <v>7</v>
      </c>
      <c r="H77" s="265" t="s">
        <v>34</v>
      </c>
      <c r="I77" s="276"/>
      <c r="J77" s="276"/>
    </row>
    <row r="78" spans="1:10" ht="12.75">
      <c r="A78" s="135" t="s">
        <v>228</v>
      </c>
      <c r="B78" s="266">
        <v>26</v>
      </c>
      <c r="C78" s="266">
        <v>3</v>
      </c>
      <c r="D78" s="265">
        <v>29</v>
      </c>
      <c r="E78" s="266">
        <v>575</v>
      </c>
      <c r="F78" s="266">
        <v>1250</v>
      </c>
      <c r="G78" s="266">
        <v>19</v>
      </c>
      <c r="H78" s="266">
        <v>1</v>
      </c>
      <c r="I78" s="276"/>
      <c r="J78" s="276"/>
    </row>
    <row r="79" spans="1:10" ht="12.75">
      <c r="A79" s="143" t="s">
        <v>289</v>
      </c>
      <c r="B79" s="277">
        <v>161</v>
      </c>
      <c r="C79" s="277">
        <v>26</v>
      </c>
      <c r="D79" s="277">
        <v>187</v>
      </c>
      <c r="E79" s="277">
        <v>340</v>
      </c>
      <c r="F79" s="277">
        <v>950</v>
      </c>
      <c r="G79" s="277">
        <v>81</v>
      </c>
      <c r="H79" s="277">
        <v>67</v>
      </c>
      <c r="I79" s="276"/>
      <c r="J79" s="276"/>
    </row>
    <row r="80" spans="2:10" ht="12.75">
      <c r="B80" s="265"/>
      <c r="C80" s="265"/>
      <c r="D80" s="265"/>
      <c r="E80" s="266"/>
      <c r="F80" s="266"/>
      <c r="G80" s="265"/>
      <c r="H80" s="265"/>
      <c r="I80" s="276"/>
      <c r="J80" s="276"/>
    </row>
    <row r="81" spans="1:10" ht="12.75">
      <c r="A81" s="135" t="s">
        <v>229</v>
      </c>
      <c r="B81" s="267">
        <v>17</v>
      </c>
      <c r="C81" s="265" t="s">
        <v>34</v>
      </c>
      <c r="D81" s="267">
        <v>17</v>
      </c>
      <c r="E81" s="267">
        <v>1635</v>
      </c>
      <c r="F81" s="265" t="s">
        <v>34</v>
      </c>
      <c r="G81" s="267">
        <v>28</v>
      </c>
      <c r="H81" s="265" t="s">
        <v>34</v>
      </c>
      <c r="I81" s="276"/>
      <c r="J81" s="276"/>
    </row>
    <row r="82" spans="1:10" ht="12.75">
      <c r="A82" s="135" t="s">
        <v>230</v>
      </c>
      <c r="B82" s="265">
        <v>2</v>
      </c>
      <c r="C82" s="265" t="s">
        <v>34</v>
      </c>
      <c r="D82" s="265">
        <v>2</v>
      </c>
      <c r="E82" s="266">
        <v>600</v>
      </c>
      <c r="F82" s="265" t="s">
        <v>34</v>
      </c>
      <c r="G82" s="265">
        <v>1</v>
      </c>
      <c r="H82" s="265">
        <v>1</v>
      </c>
      <c r="I82" s="276"/>
      <c r="J82" s="276"/>
    </row>
    <row r="83" spans="1:10" ht="12.75">
      <c r="A83" s="143" t="s">
        <v>231</v>
      </c>
      <c r="B83" s="277">
        <v>19</v>
      </c>
      <c r="C83" s="277" t="s">
        <v>34</v>
      </c>
      <c r="D83" s="277">
        <v>19</v>
      </c>
      <c r="E83" s="277">
        <v>1526</v>
      </c>
      <c r="F83" s="265" t="s">
        <v>34</v>
      </c>
      <c r="G83" s="277">
        <v>29</v>
      </c>
      <c r="H83" s="277">
        <v>1</v>
      </c>
      <c r="I83" s="276"/>
      <c r="J83" s="276"/>
    </row>
    <row r="84" spans="2:10" ht="12.75">
      <c r="B84" s="265"/>
      <c r="C84" s="265"/>
      <c r="D84" s="265"/>
      <c r="E84" s="266"/>
      <c r="F84" s="274"/>
      <c r="G84" s="265"/>
      <c r="H84" s="265"/>
      <c r="I84" s="276"/>
      <c r="J84" s="276"/>
    </row>
    <row r="85" spans="1:10" ht="13.5" thickBot="1">
      <c r="A85" s="147" t="s">
        <v>232</v>
      </c>
      <c r="B85" s="269">
        <v>29290</v>
      </c>
      <c r="C85" s="269">
        <v>439</v>
      </c>
      <c r="D85" s="269">
        <v>29729</v>
      </c>
      <c r="E85" s="148">
        <f>((E21*B21)+(E30*B30)+(E36*B36)+(E38*B38)+(E49*B49)+(E51*B51)+(E58*B58)+(E63*B63)+(E69*B69)+(E79*B79)+(E83*B83))/B85</f>
        <v>752.5011949470809</v>
      </c>
      <c r="F85" s="269">
        <v>1622</v>
      </c>
      <c r="G85" s="269">
        <f>SUM(G21,G30,G36:G38,G49:G51,G58,G63,G69,G79,G83)</f>
        <v>22754</v>
      </c>
      <c r="H85" s="269">
        <f>SUM(H21,H30,H36:H38,H49:H51,H58,H63,H69,H79,H83)</f>
        <v>9703</v>
      </c>
      <c r="I85" s="276"/>
      <c r="J85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40"/>
  <sheetViews>
    <sheetView showGridLines="0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3" width="11.421875" style="135" customWidth="1"/>
    <col min="4" max="4" width="12.57421875" style="135" customWidth="1"/>
    <col min="5" max="12" width="11.421875" style="135" customWidth="1"/>
    <col min="13" max="15" width="13.00390625" style="135" customWidth="1"/>
    <col min="16" max="21" width="12.421875" style="135" customWidth="1"/>
    <col min="22" max="16384" width="11.421875" style="135" customWidth="1"/>
  </cols>
  <sheetData>
    <row r="1" spans="1:10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</row>
    <row r="3" spans="1:10" s="261" customFormat="1" ht="15">
      <c r="A3" s="305" t="s">
        <v>258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s="261" customFormat="1" ht="15">
      <c r="A4" s="262"/>
      <c r="B4" s="262"/>
      <c r="C4" s="262"/>
      <c r="D4" s="262"/>
      <c r="E4" s="262"/>
      <c r="F4" s="262"/>
      <c r="G4" s="262"/>
      <c r="H4" s="262"/>
      <c r="I4" s="262"/>
      <c r="J4" s="262"/>
    </row>
    <row r="5" spans="1:10" ht="12" customHeight="1">
      <c r="A5" s="349"/>
      <c r="B5" s="349"/>
      <c r="C5" s="349"/>
      <c r="D5" s="350" t="s">
        <v>2</v>
      </c>
      <c r="E5" s="351"/>
      <c r="F5" s="351"/>
      <c r="G5" s="350" t="s">
        <v>12</v>
      </c>
      <c r="H5" s="351"/>
      <c r="I5" s="352" t="s">
        <v>119</v>
      </c>
      <c r="J5" s="353"/>
    </row>
    <row r="6" spans="1:10" ht="12.75">
      <c r="A6" s="133"/>
      <c r="B6" s="134" t="s">
        <v>120</v>
      </c>
      <c r="D6" s="136" t="s">
        <v>121</v>
      </c>
      <c r="E6" s="137"/>
      <c r="F6" s="137"/>
      <c r="G6" s="136" t="s">
        <v>122</v>
      </c>
      <c r="H6" s="137"/>
      <c r="I6" s="138"/>
      <c r="J6" s="139" t="s">
        <v>123</v>
      </c>
    </row>
    <row r="7" spans="1:10" ht="13.5" thickBot="1">
      <c r="A7" s="154"/>
      <c r="B7" s="154"/>
      <c r="C7" s="154"/>
      <c r="D7" s="140" t="s">
        <v>124</v>
      </c>
      <c r="E7" s="140" t="s">
        <v>125</v>
      </c>
      <c r="F7" s="150" t="s">
        <v>126</v>
      </c>
      <c r="G7" s="150" t="s">
        <v>124</v>
      </c>
      <c r="H7" s="150" t="s">
        <v>125</v>
      </c>
      <c r="I7" s="150" t="s">
        <v>127</v>
      </c>
      <c r="J7" s="150" t="s">
        <v>128</v>
      </c>
    </row>
    <row r="8" spans="1:10" ht="12.75">
      <c r="A8" s="141" t="s">
        <v>129</v>
      </c>
      <c r="B8" s="141"/>
      <c r="C8" s="141"/>
      <c r="D8" s="263"/>
      <c r="E8" s="263"/>
      <c r="F8" s="264">
        <v>6770</v>
      </c>
      <c r="G8" s="264"/>
      <c r="H8" s="264"/>
      <c r="I8" s="264">
        <v>10810</v>
      </c>
      <c r="J8" s="264"/>
    </row>
    <row r="9" spans="1:10" ht="12.75">
      <c r="A9" s="135" t="s">
        <v>130</v>
      </c>
      <c r="D9" s="263"/>
      <c r="E9" s="263"/>
      <c r="F9" s="265">
        <v>4144</v>
      </c>
      <c r="G9" s="265"/>
      <c r="H9" s="265"/>
      <c r="I9" s="265">
        <v>2296</v>
      </c>
      <c r="J9" s="265"/>
    </row>
    <row r="10" spans="1:10" ht="12.75">
      <c r="A10" s="143" t="s">
        <v>269</v>
      </c>
      <c r="B10" s="143"/>
      <c r="C10" s="143"/>
      <c r="D10" s="265">
        <v>6143</v>
      </c>
      <c r="E10" s="265">
        <v>4771</v>
      </c>
      <c r="F10" s="265">
        <v>10914</v>
      </c>
      <c r="G10" s="265">
        <v>641</v>
      </c>
      <c r="H10" s="265">
        <v>1922</v>
      </c>
      <c r="I10" s="265">
        <v>13106</v>
      </c>
      <c r="J10" s="265">
        <v>6093</v>
      </c>
    </row>
    <row r="11" spans="1:10" ht="12.75">
      <c r="A11" s="143"/>
      <c r="B11" s="143"/>
      <c r="C11" s="143"/>
      <c r="D11" s="265"/>
      <c r="E11" s="265"/>
      <c r="F11" s="265"/>
      <c r="G11" s="265"/>
      <c r="H11" s="265"/>
      <c r="I11" s="265"/>
      <c r="J11" s="265"/>
    </row>
    <row r="12" spans="1:10" ht="12.75">
      <c r="A12" s="135" t="s">
        <v>131</v>
      </c>
      <c r="D12" s="263"/>
      <c r="E12" s="263"/>
      <c r="F12" s="265">
        <v>36731</v>
      </c>
      <c r="G12" s="265"/>
      <c r="H12" s="265"/>
      <c r="I12" s="265">
        <v>44875</v>
      </c>
      <c r="J12" s="265"/>
    </row>
    <row r="13" spans="1:10" ht="12.75">
      <c r="A13" s="135" t="s">
        <v>132</v>
      </c>
      <c r="D13" s="263"/>
      <c r="E13" s="263"/>
      <c r="F13" s="265">
        <v>873</v>
      </c>
      <c r="G13" s="265"/>
      <c r="H13" s="265"/>
      <c r="I13" s="265">
        <v>792</v>
      </c>
      <c r="J13" s="265"/>
    </row>
    <row r="14" spans="1:10" ht="12.75">
      <c r="A14" s="143" t="s">
        <v>270</v>
      </c>
      <c r="B14" s="143"/>
      <c r="C14" s="143"/>
      <c r="D14" s="265">
        <v>24358</v>
      </c>
      <c r="E14" s="265">
        <v>13246</v>
      </c>
      <c r="F14" s="265">
        <v>37604</v>
      </c>
      <c r="G14" s="265">
        <v>787.9810329255275</v>
      </c>
      <c r="H14" s="265">
        <v>1999</v>
      </c>
      <c r="I14" s="265">
        <v>45667</v>
      </c>
      <c r="J14" s="265">
        <v>19687</v>
      </c>
    </row>
    <row r="15" spans="1:10" ht="12.75">
      <c r="A15" s="143"/>
      <c r="B15" s="143"/>
      <c r="C15" s="143"/>
      <c r="D15" s="265"/>
      <c r="E15" s="265"/>
      <c r="F15" s="265"/>
      <c r="G15" s="265"/>
      <c r="H15" s="265"/>
      <c r="I15" s="265"/>
      <c r="J15" s="265"/>
    </row>
    <row r="16" spans="1:10" ht="12.75">
      <c r="A16" s="143" t="s">
        <v>271</v>
      </c>
      <c r="B16" s="143"/>
      <c r="C16" s="143"/>
      <c r="D16" s="265">
        <v>29290</v>
      </c>
      <c r="E16" s="265">
        <v>439</v>
      </c>
      <c r="F16" s="265">
        <v>29729</v>
      </c>
      <c r="G16" s="265">
        <v>752.5011949470809</v>
      </c>
      <c r="H16" s="265">
        <v>1622</v>
      </c>
      <c r="I16" s="265">
        <v>22754</v>
      </c>
      <c r="J16" s="265">
        <v>9703</v>
      </c>
    </row>
    <row r="17" spans="1:10" ht="12.75">
      <c r="A17" s="143"/>
      <c r="B17" s="143"/>
      <c r="C17" s="143"/>
      <c r="D17" s="265"/>
      <c r="E17" s="265"/>
      <c r="F17" s="265"/>
      <c r="G17" s="266"/>
      <c r="H17" s="266"/>
      <c r="I17" s="265"/>
      <c r="J17" s="265"/>
    </row>
    <row r="18" spans="1:10" ht="12.75">
      <c r="A18" s="143" t="s">
        <v>272</v>
      </c>
      <c r="B18" s="143"/>
      <c r="C18" s="143"/>
      <c r="D18" s="265">
        <v>86999</v>
      </c>
      <c r="E18" s="265">
        <v>2310</v>
      </c>
      <c r="F18" s="265">
        <v>89309</v>
      </c>
      <c r="G18" s="266">
        <v>773</v>
      </c>
      <c r="H18" s="266">
        <v>1407</v>
      </c>
      <c r="I18" s="265">
        <v>70467</v>
      </c>
      <c r="J18" s="265">
        <v>28853</v>
      </c>
    </row>
    <row r="19" spans="1:10" ht="12.75">
      <c r="A19" s="143"/>
      <c r="B19" s="143"/>
      <c r="C19" s="143"/>
      <c r="D19" s="265"/>
      <c r="E19" s="265"/>
      <c r="F19" s="265"/>
      <c r="G19" s="266"/>
      <c r="H19" s="266"/>
      <c r="I19" s="265"/>
      <c r="J19" s="265"/>
    </row>
    <row r="20" spans="1:10" ht="12.75">
      <c r="A20" s="135" t="s">
        <v>133</v>
      </c>
      <c r="D20" s="265"/>
      <c r="E20" s="265"/>
      <c r="F20" s="265">
        <v>76016</v>
      </c>
      <c r="G20" s="265"/>
      <c r="H20" s="265"/>
      <c r="I20" s="265">
        <v>95139</v>
      </c>
      <c r="J20" s="265"/>
    </row>
    <row r="21" spans="1:10" ht="12.75">
      <c r="A21" s="135" t="s">
        <v>134</v>
      </c>
      <c r="D21" s="265"/>
      <c r="E21" s="265"/>
      <c r="F21" s="265">
        <v>3637</v>
      </c>
      <c r="G21" s="265"/>
      <c r="H21" s="265"/>
      <c r="I21" s="265">
        <v>5092</v>
      </c>
      <c r="J21" s="265"/>
    </row>
    <row r="22" spans="1:10" ht="12.75">
      <c r="A22" s="143" t="s">
        <v>273</v>
      </c>
      <c r="B22" s="143"/>
      <c r="C22" s="143"/>
      <c r="D22" s="265">
        <v>52179</v>
      </c>
      <c r="E22" s="265">
        <v>27474</v>
      </c>
      <c r="F22" s="265">
        <v>79653</v>
      </c>
      <c r="G22" s="265">
        <v>991</v>
      </c>
      <c r="H22" s="265">
        <v>1766.7061585499018</v>
      </c>
      <c r="I22" s="265">
        <v>100231</v>
      </c>
      <c r="J22" s="265">
        <v>43107</v>
      </c>
    </row>
    <row r="23" spans="1:10" ht="12.75">
      <c r="A23" s="143"/>
      <c r="B23" s="143"/>
      <c r="C23" s="143"/>
      <c r="D23" s="265"/>
      <c r="E23" s="265"/>
      <c r="F23" s="265"/>
      <c r="G23" s="266"/>
      <c r="H23" s="266"/>
      <c r="I23" s="265"/>
      <c r="J23" s="265"/>
    </row>
    <row r="24" spans="1:10" ht="12.75">
      <c r="A24" s="143" t="s">
        <v>274</v>
      </c>
      <c r="B24" s="143"/>
      <c r="C24" s="143"/>
      <c r="D24" s="265">
        <v>162459</v>
      </c>
      <c r="E24" s="265">
        <v>5259</v>
      </c>
      <c r="F24" s="265">
        <v>167718</v>
      </c>
      <c r="G24" s="265">
        <v>734.413156550268</v>
      </c>
      <c r="H24" s="265">
        <v>1528</v>
      </c>
      <c r="I24" s="265">
        <v>127362</v>
      </c>
      <c r="J24" s="265">
        <v>67932</v>
      </c>
    </row>
    <row r="25" spans="1:10" ht="12.75">
      <c r="A25" s="143"/>
      <c r="B25" s="143"/>
      <c r="C25" s="143"/>
      <c r="D25" s="265"/>
      <c r="E25" s="265"/>
      <c r="F25" s="265"/>
      <c r="G25" s="266"/>
      <c r="H25" s="266"/>
      <c r="I25" s="265"/>
      <c r="J25" s="265"/>
    </row>
    <row r="26" spans="1:10" ht="12.75">
      <c r="A26" s="143" t="s">
        <v>275</v>
      </c>
      <c r="B26" s="143"/>
      <c r="C26" s="143"/>
      <c r="D26" s="265">
        <v>15726</v>
      </c>
      <c r="E26" s="265">
        <v>1753</v>
      </c>
      <c r="F26" s="265">
        <v>17479</v>
      </c>
      <c r="G26" s="265">
        <v>598.180719827038</v>
      </c>
      <c r="H26" s="265">
        <v>1381</v>
      </c>
      <c r="I26" s="265">
        <v>11827</v>
      </c>
      <c r="J26" s="265">
        <v>1788</v>
      </c>
    </row>
    <row r="27" spans="1:10" ht="12.75">
      <c r="A27" s="143"/>
      <c r="B27" s="143"/>
      <c r="C27" s="143"/>
      <c r="D27" s="265"/>
      <c r="E27" s="267"/>
      <c r="F27" s="265"/>
      <c r="G27" s="265"/>
      <c r="H27" s="267"/>
      <c r="I27" s="265"/>
      <c r="J27" s="265"/>
    </row>
    <row r="28" spans="1:10" ht="12.75">
      <c r="A28" s="146" t="s">
        <v>276</v>
      </c>
      <c r="B28" s="143"/>
      <c r="C28" s="143"/>
      <c r="D28" s="265">
        <v>176</v>
      </c>
      <c r="E28" s="265">
        <v>2</v>
      </c>
      <c r="F28" s="265">
        <v>178</v>
      </c>
      <c r="G28" s="265">
        <v>528</v>
      </c>
      <c r="H28" s="265">
        <v>500</v>
      </c>
      <c r="I28" s="265">
        <v>95</v>
      </c>
      <c r="J28" s="265">
        <v>2</v>
      </c>
    </row>
    <row r="29" spans="1:10" ht="12.75">
      <c r="A29" s="146"/>
      <c r="B29" s="143"/>
      <c r="C29" s="143"/>
      <c r="D29" s="265"/>
      <c r="E29" s="265"/>
      <c r="F29" s="265"/>
      <c r="G29" s="265"/>
      <c r="H29" s="265"/>
      <c r="I29" s="265"/>
      <c r="J29" s="265"/>
    </row>
    <row r="30" spans="1:10" ht="12.75">
      <c r="A30" s="268" t="s">
        <v>277</v>
      </c>
      <c r="B30" s="143"/>
      <c r="C30" s="143"/>
      <c r="D30" s="265">
        <v>2</v>
      </c>
      <c r="E30" s="265" t="s">
        <v>34</v>
      </c>
      <c r="F30" s="265">
        <v>2</v>
      </c>
      <c r="G30" s="265">
        <v>835</v>
      </c>
      <c r="H30" s="265" t="s">
        <v>34</v>
      </c>
      <c r="I30" s="265">
        <v>2</v>
      </c>
      <c r="J30" s="265">
        <v>1</v>
      </c>
    </row>
    <row r="31" spans="1:10" ht="12.75">
      <c r="A31" s="268"/>
      <c r="B31" s="143"/>
      <c r="C31" s="143"/>
      <c r="D31" s="265"/>
      <c r="E31" s="265"/>
      <c r="F31" s="265"/>
      <c r="G31" s="265"/>
      <c r="H31" s="265"/>
      <c r="I31" s="265"/>
      <c r="J31" s="265"/>
    </row>
    <row r="32" spans="1:10" ht="12.75">
      <c r="A32" s="143" t="s">
        <v>278</v>
      </c>
      <c r="B32" s="143"/>
      <c r="C32" s="143"/>
      <c r="D32" s="265">
        <v>31</v>
      </c>
      <c r="E32" s="265" t="s">
        <v>34</v>
      </c>
      <c r="F32" s="265">
        <v>31</v>
      </c>
      <c r="G32" s="265">
        <v>719</v>
      </c>
      <c r="H32" s="265" t="s">
        <v>34</v>
      </c>
      <c r="I32" s="265">
        <v>22</v>
      </c>
      <c r="J32" s="265">
        <v>16</v>
      </c>
    </row>
    <row r="33" spans="1:10" ht="12.75">
      <c r="A33" s="143"/>
      <c r="B33" s="143"/>
      <c r="C33" s="143"/>
      <c r="D33" s="265"/>
      <c r="E33" s="265"/>
      <c r="F33" s="265"/>
      <c r="G33" s="265"/>
      <c r="H33" s="265"/>
      <c r="I33" s="265"/>
      <c r="J33" s="265"/>
    </row>
    <row r="34" spans="1:10" ht="12.75">
      <c r="A34" s="143" t="s">
        <v>279</v>
      </c>
      <c r="B34" s="143"/>
      <c r="C34" s="143"/>
      <c r="D34" s="265">
        <v>118256</v>
      </c>
      <c r="E34" s="265">
        <v>1463</v>
      </c>
      <c r="F34" s="265">
        <v>119719</v>
      </c>
      <c r="G34" s="265">
        <v>757.2169953321608</v>
      </c>
      <c r="H34" s="265">
        <v>1724</v>
      </c>
      <c r="I34" s="265">
        <v>92068</v>
      </c>
      <c r="J34" s="265">
        <v>39976</v>
      </c>
    </row>
    <row r="35" spans="1:10" ht="12.75">
      <c r="A35" s="143"/>
      <c r="B35" s="143"/>
      <c r="C35" s="143"/>
      <c r="D35" s="265"/>
      <c r="E35" s="265"/>
      <c r="F35" s="265"/>
      <c r="G35" s="265"/>
      <c r="H35" s="265"/>
      <c r="I35" s="265"/>
      <c r="J35" s="265"/>
    </row>
    <row r="36" spans="1:10" ht="12.75">
      <c r="A36" s="143" t="s">
        <v>280</v>
      </c>
      <c r="B36" s="143"/>
      <c r="C36" s="143"/>
      <c r="D36" s="265">
        <v>2093</v>
      </c>
      <c r="E36" s="265">
        <v>1282</v>
      </c>
      <c r="F36" s="265">
        <v>3375</v>
      </c>
      <c r="G36" s="265">
        <v>394</v>
      </c>
      <c r="H36" s="265">
        <v>673</v>
      </c>
      <c r="I36" s="265">
        <v>1686</v>
      </c>
      <c r="J36" s="265">
        <v>705</v>
      </c>
    </row>
    <row r="37" spans="1:10" ht="12.75">
      <c r="A37" s="143"/>
      <c r="B37" s="143"/>
      <c r="C37" s="143"/>
      <c r="D37" s="265"/>
      <c r="E37" s="265"/>
      <c r="F37" s="265"/>
      <c r="G37" s="265"/>
      <c r="H37" s="265"/>
      <c r="I37" s="265"/>
      <c r="J37" s="265"/>
    </row>
    <row r="38" spans="1:10" ht="13.5" thickBot="1">
      <c r="A38" s="147" t="s">
        <v>281</v>
      </c>
      <c r="B38" s="147"/>
      <c r="C38" s="147"/>
      <c r="D38" s="269">
        <v>497712</v>
      </c>
      <c r="E38" s="269">
        <v>57999</v>
      </c>
      <c r="F38" s="269">
        <v>555711</v>
      </c>
      <c r="G38" s="269" t="s">
        <v>34</v>
      </c>
      <c r="H38" s="269" t="s">
        <v>34</v>
      </c>
      <c r="I38" s="269">
        <f>SUM(I10,I14:I18,I22:I36)</f>
        <v>485287</v>
      </c>
      <c r="J38" s="269">
        <f>SUM(J10,J14:J18,J22:J36)</f>
        <v>217863</v>
      </c>
    </row>
    <row r="40" spans="4:5" ht="12.75">
      <c r="D40" s="270"/>
      <c r="E40" s="270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 transitionEvaluation="1"/>
  <dimension ref="A1:E31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188" customWidth="1"/>
    <col min="2" max="5" width="23.57421875" style="188" customWidth="1"/>
    <col min="6" max="16384" width="11.00390625" style="188" customWidth="1"/>
  </cols>
  <sheetData>
    <row r="1" spans="1:5" s="187" customFormat="1" ht="18">
      <c r="A1" s="337" t="s">
        <v>0</v>
      </c>
      <c r="B1" s="337"/>
      <c r="C1" s="337"/>
      <c r="D1" s="337"/>
      <c r="E1" s="337"/>
    </row>
    <row r="3" spans="1:5" s="189" customFormat="1" ht="15">
      <c r="A3" s="338" t="s">
        <v>250</v>
      </c>
      <c r="B3" s="338"/>
      <c r="C3" s="338"/>
      <c r="D3" s="338"/>
      <c r="E3" s="338"/>
    </row>
    <row r="4" s="189" customFormat="1" ht="14.25"/>
    <row r="5" spans="1:5" ht="12.75">
      <c r="A5" s="339" t="s">
        <v>74</v>
      </c>
      <c r="B5" s="335" t="s">
        <v>2</v>
      </c>
      <c r="C5" s="335"/>
      <c r="D5" s="335" t="s">
        <v>3</v>
      </c>
      <c r="E5" s="336"/>
    </row>
    <row r="6" spans="1:5" ht="12.75">
      <c r="A6" s="340"/>
      <c r="B6" s="192" t="s">
        <v>75</v>
      </c>
      <c r="C6" s="193"/>
      <c r="D6" s="192" t="s">
        <v>75</v>
      </c>
      <c r="E6" s="194"/>
    </row>
    <row r="7" spans="1:5" ht="12.75">
      <c r="A7" s="340"/>
      <c r="B7" s="196" t="s">
        <v>78</v>
      </c>
      <c r="C7" s="197">
        <v>2002</v>
      </c>
      <c r="D7" s="196" t="s">
        <v>78</v>
      </c>
      <c r="E7" s="198">
        <v>2002</v>
      </c>
    </row>
    <row r="8" spans="1:5" ht="13.5" thickBot="1">
      <c r="A8" s="341"/>
      <c r="B8" s="196" t="s">
        <v>79</v>
      </c>
      <c r="C8" s="196" t="s">
        <v>79</v>
      </c>
      <c r="D8" s="196" t="s">
        <v>80</v>
      </c>
      <c r="E8" s="199" t="s">
        <v>80</v>
      </c>
    </row>
    <row r="9" spans="1:5" ht="12.75">
      <c r="A9" s="200" t="s">
        <v>40</v>
      </c>
      <c r="B9" s="201">
        <v>3228</v>
      </c>
      <c r="C9" s="201">
        <v>3652.653</v>
      </c>
      <c r="D9" s="201">
        <v>2426</v>
      </c>
      <c r="E9" s="202">
        <v>2857.042</v>
      </c>
    </row>
    <row r="10" spans="1:5" ht="12.75">
      <c r="A10" s="195"/>
      <c r="B10" s="203"/>
      <c r="C10" s="203"/>
      <c r="D10" s="203"/>
      <c r="E10" s="204"/>
    </row>
    <row r="11" spans="1:5" ht="12.75">
      <c r="A11" s="244" t="s">
        <v>241</v>
      </c>
      <c r="B11" s="203"/>
      <c r="C11" s="203"/>
      <c r="D11" s="203"/>
      <c r="E11" s="204"/>
    </row>
    <row r="12" spans="1:5" ht="12.75">
      <c r="A12" s="245" t="s">
        <v>41</v>
      </c>
      <c r="B12" s="213">
        <f>SUM(B13:B16)</f>
        <v>50</v>
      </c>
      <c r="C12" s="213">
        <f>SUM(C13:C16)</f>
        <v>36.802</v>
      </c>
      <c r="D12" s="213">
        <f>SUM(D13:D16)</f>
        <v>35</v>
      </c>
      <c r="E12" s="246">
        <f>SUM(E13:E16)</f>
        <v>33.394</v>
      </c>
    </row>
    <row r="13" spans="1:5" ht="12.75">
      <c r="A13" s="205" t="s">
        <v>85</v>
      </c>
      <c r="B13" s="203">
        <v>44</v>
      </c>
      <c r="C13" s="188">
        <v>29.7</v>
      </c>
      <c r="D13" s="203">
        <v>26</v>
      </c>
      <c r="E13" s="188">
        <v>23.9</v>
      </c>
    </row>
    <row r="14" spans="1:5" ht="12.75">
      <c r="A14" s="205" t="s">
        <v>87</v>
      </c>
      <c r="B14" s="203">
        <v>4</v>
      </c>
      <c r="C14" s="188">
        <v>5.254</v>
      </c>
      <c r="D14" s="203">
        <v>7</v>
      </c>
      <c r="E14" s="188">
        <v>7.771</v>
      </c>
    </row>
    <row r="15" spans="1:5" ht="12.75">
      <c r="A15" s="205" t="s">
        <v>88</v>
      </c>
      <c r="B15" s="203">
        <v>1</v>
      </c>
      <c r="C15" s="188">
        <v>0.771</v>
      </c>
      <c r="D15" s="203">
        <v>1</v>
      </c>
      <c r="E15" s="188">
        <v>0.887</v>
      </c>
    </row>
    <row r="16" spans="1:5" ht="12.75">
      <c r="A16" s="205" t="s">
        <v>91</v>
      </c>
      <c r="B16" s="203">
        <v>1</v>
      </c>
      <c r="C16" s="188">
        <v>1.077</v>
      </c>
      <c r="D16" s="203">
        <v>1</v>
      </c>
      <c r="E16" s="188">
        <v>0.836</v>
      </c>
    </row>
    <row r="17" spans="1:5" ht="12.75">
      <c r="A17" s="195"/>
      <c r="B17" s="203"/>
      <c r="C17" s="203"/>
      <c r="D17" s="203"/>
      <c r="E17" s="204"/>
    </row>
    <row r="18" spans="1:5" ht="12.75">
      <c r="A18" s="245" t="s">
        <v>52</v>
      </c>
      <c r="B18" s="203"/>
      <c r="C18" s="203"/>
      <c r="D18" s="203"/>
      <c r="E18" s="204"/>
    </row>
    <row r="19" spans="1:5" ht="12.75">
      <c r="A19" s="205" t="s">
        <v>95</v>
      </c>
      <c r="B19" s="203">
        <v>8</v>
      </c>
      <c r="C19" s="188">
        <v>2.5</v>
      </c>
      <c r="D19" s="203">
        <v>3</v>
      </c>
      <c r="E19" s="188">
        <v>1.306</v>
      </c>
    </row>
    <row r="20" spans="1:5" ht="12.75">
      <c r="A20" s="205" t="s">
        <v>97</v>
      </c>
      <c r="B20" s="203" t="s">
        <v>34</v>
      </c>
      <c r="C20" s="203" t="s">
        <v>34</v>
      </c>
      <c r="D20" s="203" t="s">
        <v>34</v>
      </c>
      <c r="E20" s="188">
        <v>0.55</v>
      </c>
    </row>
    <row r="21" spans="1:5" ht="12.75">
      <c r="A21" s="205" t="s">
        <v>100</v>
      </c>
      <c r="B21" s="203">
        <v>2</v>
      </c>
      <c r="C21" s="188">
        <v>1.1</v>
      </c>
      <c r="D21" s="203">
        <v>2</v>
      </c>
      <c r="E21" s="188">
        <v>0.665</v>
      </c>
    </row>
    <row r="22" spans="1:5" ht="12.75">
      <c r="A22" s="205" t="s">
        <v>106</v>
      </c>
      <c r="B22" s="203">
        <v>858</v>
      </c>
      <c r="C22" s="188">
        <v>500</v>
      </c>
      <c r="D22" s="203">
        <v>669</v>
      </c>
      <c r="E22" s="188">
        <v>565</v>
      </c>
    </row>
    <row r="23" spans="1:5" ht="12.75">
      <c r="A23" s="195"/>
      <c r="B23" s="203"/>
      <c r="C23" s="203"/>
      <c r="D23" s="203"/>
      <c r="E23" s="204"/>
    </row>
    <row r="24" spans="1:5" ht="12.75">
      <c r="A24" s="244" t="s">
        <v>240</v>
      </c>
      <c r="B24" s="203"/>
      <c r="C24" s="203"/>
      <c r="D24" s="203"/>
      <c r="E24" s="204"/>
    </row>
    <row r="25" spans="1:5" ht="12.75">
      <c r="A25" s="205" t="s">
        <v>107</v>
      </c>
      <c r="B25" s="203">
        <v>24</v>
      </c>
      <c r="C25" s="188">
        <v>7</v>
      </c>
      <c r="D25" s="203">
        <v>22</v>
      </c>
      <c r="E25" s="188">
        <v>12</v>
      </c>
    </row>
    <row r="26" spans="1:5" ht="12.75">
      <c r="A26" s="205" t="s">
        <v>108</v>
      </c>
      <c r="B26" s="203">
        <v>3</v>
      </c>
      <c r="C26" s="188">
        <v>165</v>
      </c>
      <c r="D26" s="203">
        <v>3</v>
      </c>
      <c r="E26" s="188">
        <v>67</v>
      </c>
    </row>
    <row r="27" spans="1:5" ht="12.75">
      <c r="A27" s="205" t="s">
        <v>110</v>
      </c>
      <c r="B27" s="203">
        <v>158</v>
      </c>
      <c r="C27" s="188">
        <v>386.9</v>
      </c>
      <c r="D27" s="203">
        <v>217</v>
      </c>
      <c r="E27" s="188">
        <v>353.8</v>
      </c>
    </row>
    <row r="28" spans="1:5" ht="12.75">
      <c r="A28" s="205" t="s">
        <v>111</v>
      </c>
      <c r="B28" s="203">
        <v>43</v>
      </c>
      <c r="C28" s="188">
        <v>84.58</v>
      </c>
      <c r="D28" s="203">
        <v>57</v>
      </c>
      <c r="E28" s="188">
        <v>113.76</v>
      </c>
    </row>
    <row r="29" spans="1:5" ht="12.75">
      <c r="A29" s="205" t="s">
        <v>114</v>
      </c>
      <c r="B29" s="203">
        <v>12</v>
      </c>
      <c r="C29" s="188">
        <v>6.971</v>
      </c>
      <c r="D29" s="203">
        <v>18</v>
      </c>
      <c r="E29" s="188">
        <v>8.518</v>
      </c>
    </row>
    <row r="30" spans="1:5" ht="13.5" thickBot="1">
      <c r="A30" s="289" t="s">
        <v>116</v>
      </c>
      <c r="B30" s="206">
        <v>3</v>
      </c>
      <c r="C30" s="290">
        <v>0.5</v>
      </c>
      <c r="D30" s="206">
        <v>5</v>
      </c>
      <c r="E30" s="290">
        <v>1</v>
      </c>
    </row>
    <row r="31" ht="12.75">
      <c r="A31" s="188" t="s">
        <v>118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H2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302"/>
      <c r="H1" s="302"/>
    </row>
    <row r="2" s="3" customFormat="1" ht="14.25"/>
    <row r="3" spans="1:8" s="3" customFormat="1" ht="15">
      <c r="A3" s="303" t="s">
        <v>32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1"/>
      <c r="B5" s="22"/>
      <c r="C5" s="22"/>
      <c r="D5" s="22"/>
      <c r="E5" s="23" t="s">
        <v>10</v>
      </c>
      <c r="F5" s="22"/>
      <c r="G5" s="24" t="s">
        <v>11</v>
      </c>
      <c r="H5" s="25"/>
    </row>
    <row r="6" spans="1:8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  <c r="G6" s="27" t="s">
        <v>15</v>
      </c>
      <c r="H6" s="28"/>
    </row>
    <row r="7" spans="1:8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  <c r="G7" s="23" t="s">
        <v>20</v>
      </c>
      <c r="H7" s="23" t="s">
        <v>21</v>
      </c>
    </row>
    <row r="8" spans="1:8" ht="13.5" thickBot="1">
      <c r="A8" s="30"/>
      <c r="B8" s="22"/>
      <c r="C8" s="22"/>
      <c r="D8" s="22"/>
      <c r="E8" s="23" t="s">
        <v>22</v>
      </c>
      <c r="F8" s="22"/>
      <c r="G8" s="22"/>
      <c r="H8" s="22"/>
    </row>
    <row r="9" spans="1:8" ht="12.75">
      <c r="A9" s="31">
        <v>1985</v>
      </c>
      <c r="B9" s="32">
        <v>90.3</v>
      </c>
      <c r="C9" s="32">
        <v>6.3</v>
      </c>
      <c r="D9" s="32">
        <v>57.3</v>
      </c>
      <c r="E9" s="33">
        <v>79.61006334667582</v>
      </c>
      <c r="F9" s="34">
        <v>44534.996934838266</v>
      </c>
      <c r="G9" s="14">
        <v>25964</v>
      </c>
      <c r="H9" s="14">
        <v>911</v>
      </c>
    </row>
    <row r="10" spans="1:8" ht="12.75">
      <c r="A10" s="35">
        <v>1986</v>
      </c>
      <c r="B10" s="36">
        <v>90.4</v>
      </c>
      <c r="C10" s="36">
        <v>6.4</v>
      </c>
      <c r="D10" s="36">
        <v>57.8</v>
      </c>
      <c r="E10" s="37">
        <v>82.41678987414807</v>
      </c>
      <c r="F10" s="38">
        <v>46001.466469534695</v>
      </c>
      <c r="G10" s="15">
        <v>37026</v>
      </c>
      <c r="H10" s="15">
        <v>540</v>
      </c>
    </row>
    <row r="11" spans="1:8" ht="12.75">
      <c r="A11" s="35">
        <v>1987</v>
      </c>
      <c r="B11" s="36">
        <v>89.4</v>
      </c>
      <c r="C11" s="36">
        <v>7.2</v>
      </c>
      <c r="D11" s="36">
        <v>64.3</v>
      </c>
      <c r="E11" s="37">
        <v>68.79184546776771</v>
      </c>
      <c r="F11" s="38">
        <v>41722.26028632216</v>
      </c>
      <c r="G11" s="15">
        <v>41874</v>
      </c>
      <c r="H11" s="15">
        <v>319</v>
      </c>
    </row>
    <row r="12" spans="1:8" ht="12.75">
      <c r="A12" s="35">
        <v>1988</v>
      </c>
      <c r="B12" s="36">
        <v>72.7</v>
      </c>
      <c r="C12" s="36">
        <v>7.4</v>
      </c>
      <c r="D12" s="36">
        <v>53.9</v>
      </c>
      <c r="E12" s="37">
        <v>58.82706477708461</v>
      </c>
      <c r="F12" s="38">
        <v>31709.398627288352</v>
      </c>
      <c r="G12" s="15">
        <v>45782</v>
      </c>
      <c r="H12" s="15">
        <v>218</v>
      </c>
    </row>
    <row r="13" spans="1:8" ht="12.75">
      <c r="A13" s="35">
        <v>1989</v>
      </c>
      <c r="B13" s="36">
        <v>64</v>
      </c>
      <c r="C13" s="36">
        <v>7.4</v>
      </c>
      <c r="D13" s="36">
        <v>47.4</v>
      </c>
      <c r="E13" s="37">
        <v>62.36702607190509</v>
      </c>
      <c r="F13" s="38">
        <v>29561.970358083006</v>
      </c>
      <c r="G13" s="15">
        <v>42627</v>
      </c>
      <c r="H13" s="15">
        <v>2508</v>
      </c>
    </row>
    <row r="14" spans="1:8" ht="12.75">
      <c r="A14" s="35">
        <v>1990</v>
      </c>
      <c r="B14" s="36">
        <v>62.2</v>
      </c>
      <c r="C14" s="36">
        <v>8.370466820987655</v>
      </c>
      <c r="D14" s="36">
        <v>52.1</v>
      </c>
      <c r="E14" s="37">
        <v>67.60184150108783</v>
      </c>
      <c r="F14" s="38">
        <v>35220.55942206676</v>
      </c>
      <c r="G14" s="15">
        <v>28565</v>
      </c>
      <c r="H14" s="15">
        <v>2635</v>
      </c>
    </row>
    <row r="15" spans="1:8" ht="12.75">
      <c r="A15" s="35">
        <v>1991</v>
      </c>
      <c r="B15" s="36">
        <v>51.2</v>
      </c>
      <c r="C15" s="36">
        <v>7.6171875</v>
      </c>
      <c r="D15" s="36">
        <v>39</v>
      </c>
      <c r="E15" s="37">
        <v>66.42986789753947</v>
      </c>
      <c r="F15" s="38">
        <v>25907.64848004039</v>
      </c>
      <c r="G15" s="15">
        <v>45641</v>
      </c>
      <c r="H15" s="15">
        <v>2768</v>
      </c>
    </row>
    <row r="16" spans="1:8" ht="12.75">
      <c r="A16" s="35">
        <v>1992</v>
      </c>
      <c r="B16" s="36">
        <v>44</v>
      </c>
      <c r="C16" s="36">
        <v>6.840909090909091</v>
      </c>
      <c r="D16" s="36">
        <v>30.1</v>
      </c>
      <c r="E16" s="37">
        <v>76.68313439832679</v>
      </c>
      <c r="F16" s="38">
        <v>23081.62345389636</v>
      </c>
      <c r="G16" s="15">
        <v>53232</v>
      </c>
      <c r="H16" s="15">
        <v>2248</v>
      </c>
    </row>
    <row r="17" spans="1:8" ht="12.75">
      <c r="A17" s="35">
        <v>1993</v>
      </c>
      <c r="B17" s="36">
        <v>41.4</v>
      </c>
      <c r="C17" s="36">
        <v>6.78743961352657</v>
      </c>
      <c r="D17" s="36">
        <v>28.1</v>
      </c>
      <c r="E17" s="37">
        <v>78.48617071147814</v>
      </c>
      <c r="F17" s="38">
        <v>22054.613969925354</v>
      </c>
      <c r="G17" s="15">
        <v>42110</v>
      </c>
      <c r="H17" s="15">
        <v>1356</v>
      </c>
    </row>
    <row r="18" spans="1:8" ht="12.75">
      <c r="A18" s="35">
        <v>1994</v>
      </c>
      <c r="B18" s="36">
        <v>75.9</v>
      </c>
      <c r="C18" s="36">
        <v>7.233201581027667</v>
      </c>
      <c r="D18" s="36">
        <v>54.9</v>
      </c>
      <c r="E18" s="37">
        <v>72.71044438834998</v>
      </c>
      <c r="F18" s="38">
        <v>39918.03396920414</v>
      </c>
      <c r="G18" s="15">
        <v>50520</v>
      </c>
      <c r="H18" s="15">
        <v>1450</v>
      </c>
    </row>
    <row r="19" spans="1:8" ht="12.75">
      <c r="A19" s="35">
        <v>1995</v>
      </c>
      <c r="B19" s="36">
        <v>104.2</v>
      </c>
      <c r="C19" s="36">
        <v>2.9750479846449136</v>
      </c>
      <c r="D19" s="36">
        <v>31</v>
      </c>
      <c r="E19" s="37">
        <v>93.37324053706443</v>
      </c>
      <c r="F19" s="38">
        <v>28945.704566489967</v>
      </c>
      <c r="G19" s="15">
        <v>51683</v>
      </c>
      <c r="H19" s="15">
        <v>6260</v>
      </c>
    </row>
    <row r="20" spans="1:8" ht="12.75">
      <c r="A20" s="16">
        <v>1996</v>
      </c>
      <c r="B20" s="39">
        <v>140.7</v>
      </c>
      <c r="C20" s="40">
        <v>6.503198294243071</v>
      </c>
      <c r="D20" s="39">
        <v>91.5</v>
      </c>
      <c r="E20" s="41">
        <v>82.8975995576551</v>
      </c>
      <c r="F20" s="17">
        <v>75851.30359525442</v>
      </c>
      <c r="G20" s="17">
        <v>74453</v>
      </c>
      <c r="H20" s="15">
        <v>5183</v>
      </c>
    </row>
    <row r="21" spans="1:8" ht="12.75">
      <c r="A21" s="16">
        <v>1997</v>
      </c>
      <c r="B21" s="39">
        <v>95.9</v>
      </c>
      <c r="C21" s="40">
        <v>7.831074035453597</v>
      </c>
      <c r="D21" s="39">
        <v>75.1</v>
      </c>
      <c r="E21" s="41">
        <v>65.43819792530621</v>
      </c>
      <c r="F21" s="17">
        <v>49144.08664190496</v>
      </c>
      <c r="G21" s="17">
        <v>51735</v>
      </c>
      <c r="H21" s="15">
        <v>2897</v>
      </c>
    </row>
    <row r="22" spans="1:8" ht="12.75">
      <c r="A22" s="16">
        <v>1998</v>
      </c>
      <c r="B22" s="39">
        <v>104.8</v>
      </c>
      <c r="C22" s="40">
        <v>5.58206106870229</v>
      </c>
      <c r="D22" s="39">
        <v>58.5</v>
      </c>
      <c r="E22" s="41">
        <v>62.56536006635174</v>
      </c>
      <c r="F22" s="17">
        <v>36600.735638815764</v>
      </c>
      <c r="G22" s="17">
        <v>41378</v>
      </c>
      <c r="H22" s="15">
        <v>8659</v>
      </c>
    </row>
    <row r="23" spans="1:8" ht="12.75">
      <c r="A23" s="16">
        <v>1999</v>
      </c>
      <c r="B23" s="39">
        <v>81.6</v>
      </c>
      <c r="C23" s="40">
        <f>D23/B23*10</f>
        <v>3.2965686274509802</v>
      </c>
      <c r="D23" s="39">
        <v>26.9</v>
      </c>
      <c r="E23" s="41">
        <v>80.15097424062122</v>
      </c>
      <c r="F23" s="17">
        <f>D23*E23*10</f>
        <v>21560.612070727107</v>
      </c>
      <c r="G23" s="17">
        <v>59099</v>
      </c>
      <c r="H23" s="15">
        <v>6219</v>
      </c>
    </row>
    <row r="24" spans="1:8" ht="12.75">
      <c r="A24" s="16">
        <v>2000</v>
      </c>
      <c r="B24" s="39">
        <v>76.886</v>
      </c>
      <c r="C24" s="40">
        <f>D24/B24*10</f>
        <v>7.2200400593085865</v>
      </c>
      <c r="D24" s="39">
        <v>55.512</v>
      </c>
      <c r="E24" s="41">
        <v>77.380308439412</v>
      </c>
      <c r="F24" s="17">
        <f>D24*E24*10</f>
        <v>42955.35682088639</v>
      </c>
      <c r="G24" s="208">
        <v>61109.997</v>
      </c>
      <c r="H24" s="209">
        <v>6416.846</v>
      </c>
    </row>
    <row r="25" spans="1:8" ht="12.75">
      <c r="A25" s="16">
        <v>2001</v>
      </c>
      <c r="B25" s="39">
        <v>82.479</v>
      </c>
      <c r="C25" s="40">
        <f>D25/B25*10</f>
        <v>6.9046666424180705</v>
      </c>
      <c r="D25" s="39">
        <v>56.949</v>
      </c>
      <c r="E25" s="41">
        <v>81.73</v>
      </c>
      <c r="F25" s="17">
        <f>D25*E25*10</f>
        <v>46544.417700000005</v>
      </c>
      <c r="G25" s="208">
        <v>72458.596</v>
      </c>
      <c r="H25" s="209">
        <v>4833.543</v>
      </c>
    </row>
    <row r="26" spans="1:8" ht="12.75">
      <c r="A26" s="16">
        <v>2002</v>
      </c>
      <c r="B26" s="39">
        <v>89.309</v>
      </c>
      <c r="C26" s="40">
        <f>D26/B26*10</f>
        <v>7.890246223784837</v>
      </c>
      <c r="D26" s="39">
        <v>70.467</v>
      </c>
      <c r="E26" s="41">
        <v>69.99</v>
      </c>
      <c r="F26" s="17">
        <f>D26*E26*10</f>
        <v>49319.853299999995</v>
      </c>
      <c r="G26" s="208">
        <v>60137.185</v>
      </c>
      <c r="H26" s="209">
        <v>3957.526</v>
      </c>
    </row>
    <row r="27" spans="1:8" ht="13.5" thickBot="1">
      <c r="A27" s="42" t="s">
        <v>257</v>
      </c>
      <c r="B27" s="43">
        <v>78.1</v>
      </c>
      <c r="C27" s="292">
        <f>D27/B27*10</f>
        <v>8.258642765685021</v>
      </c>
      <c r="D27" s="43">
        <v>64.5</v>
      </c>
      <c r="E27" s="44">
        <v>64.89</v>
      </c>
      <c r="F27" s="18">
        <f>D27*E27*10</f>
        <v>41854.049999999996</v>
      </c>
      <c r="G27" s="65"/>
      <c r="H27" s="20"/>
    </row>
    <row r="28" spans="1:8" ht="12.75">
      <c r="A28" s="21" t="s">
        <v>23</v>
      </c>
      <c r="B28" s="21"/>
      <c r="C28" s="21"/>
      <c r="D28" s="21"/>
      <c r="E28" s="21"/>
      <c r="F28" s="21"/>
      <c r="G28" s="21"/>
      <c r="H28" s="21"/>
    </row>
    <row r="29" ht="12.75">
      <c r="A29" t="s">
        <v>24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0"/>
  <dimension ref="A1:J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263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1" t="s">
        <v>176</v>
      </c>
      <c r="B8" s="264" t="s">
        <v>34</v>
      </c>
      <c r="C8" s="274">
        <v>4</v>
      </c>
      <c r="D8" s="264">
        <v>4</v>
      </c>
      <c r="E8" s="275" t="s">
        <v>34</v>
      </c>
      <c r="F8" s="267">
        <v>600</v>
      </c>
      <c r="G8" s="264">
        <v>2</v>
      </c>
      <c r="H8" s="264">
        <v>1</v>
      </c>
      <c r="I8" s="276"/>
      <c r="J8" s="276"/>
    </row>
    <row r="9" spans="1:10" ht="12.75">
      <c r="A9" s="135" t="s">
        <v>177</v>
      </c>
      <c r="B9" s="265" t="s">
        <v>34</v>
      </c>
      <c r="C9" s="267">
        <v>2</v>
      </c>
      <c r="D9" s="265">
        <v>2</v>
      </c>
      <c r="E9" s="266" t="s">
        <v>34</v>
      </c>
      <c r="F9" s="267">
        <v>1200</v>
      </c>
      <c r="G9" s="265">
        <v>2</v>
      </c>
      <c r="H9" s="265">
        <v>3</v>
      </c>
      <c r="I9" s="276"/>
      <c r="J9" s="276"/>
    </row>
    <row r="10" spans="1:10" ht="12.75">
      <c r="A10" s="135" t="s">
        <v>178</v>
      </c>
      <c r="B10" s="265" t="s">
        <v>34</v>
      </c>
      <c r="C10" s="265" t="s">
        <v>34</v>
      </c>
      <c r="D10" s="265" t="s">
        <v>34</v>
      </c>
      <c r="E10" s="266" t="s">
        <v>34</v>
      </c>
      <c r="F10" s="265" t="s">
        <v>34</v>
      </c>
      <c r="G10" s="265" t="s">
        <v>34</v>
      </c>
      <c r="H10" s="265" t="s">
        <v>34</v>
      </c>
      <c r="I10" s="276"/>
      <c r="J10" s="276"/>
    </row>
    <row r="11" spans="1:10" ht="12.75">
      <c r="A11" s="135" t="s">
        <v>179</v>
      </c>
      <c r="B11" s="265" t="s">
        <v>34</v>
      </c>
      <c r="C11" s="265" t="s">
        <v>34</v>
      </c>
      <c r="D11" s="265" t="s">
        <v>34</v>
      </c>
      <c r="E11" s="266" t="s">
        <v>34</v>
      </c>
      <c r="F11" s="265" t="s">
        <v>34</v>
      </c>
      <c r="G11" s="265" t="s">
        <v>34</v>
      </c>
      <c r="H11" s="265" t="s">
        <v>34</v>
      </c>
      <c r="I11" s="276"/>
      <c r="J11" s="276"/>
    </row>
    <row r="12" spans="1:10" ht="12.75">
      <c r="A12" s="143" t="s">
        <v>180</v>
      </c>
      <c r="B12" s="277" t="s">
        <v>34</v>
      </c>
      <c r="C12" s="277">
        <v>6</v>
      </c>
      <c r="D12" s="277">
        <v>6</v>
      </c>
      <c r="E12" s="277" t="s">
        <v>34</v>
      </c>
      <c r="F12" s="277">
        <v>800</v>
      </c>
      <c r="G12" s="277">
        <v>4</v>
      </c>
      <c r="H12" s="277">
        <v>4</v>
      </c>
      <c r="I12" s="276"/>
      <c r="J12" s="276"/>
    </row>
    <row r="13" spans="1:10" ht="12.75">
      <c r="A13" s="143"/>
      <c r="B13" s="277"/>
      <c r="C13" s="277"/>
      <c r="D13" s="277"/>
      <c r="E13" s="278"/>
      <c r="F13" s="278"/>
      <c r="G13" s="277"/>
      <c r="H13" s="277"/>
      <c r="I13" s="276"/>
      <c r="J13" s="276"/>
    </row>
    <row r="14" spans="1:10" ht="12.75">
      <c r="A14" s="143" t="s">
        <v>181</v>
      </c>
      <c r="B14" s="277" t="s">
        <v>34</v>
      </c>
      <c r="C14" s="277" t="s">
        <v>34</v>
      </c>
      <c r="D14" s="277" t="s">
        <v>34</v>
      </c>
      <c r="E14" s="278" t="s">
        <v>34</v>
      </c>
      <c r="F14" s="277" t="s">
        <v>34</v>
      </c>
      <c r="G14" s="277" t="s">
        <v>34</v>
      </c>
      <c r="H14" s="277" t="s">
        <v>34</v>
      </c>
      <c r="I14" s="276"/>
      <c r="J14" s="276"/>
    </row>
    <row r="15" spans="1:10" ht="12.75">
      <c r="A15" s="143"/>
      <c r="B15" s="277"/>
      <c r="C15" s="277"/>
      <c r="D15" s="277"/>
      <c r="E15" s="278"/>
      <c r="F15" s="278"/>
      <c r="G15" s="277"/>
      <c r="H15" s="277"/>
      <c r="I15" s="276"/>
      <c r="J15" s="276"/>
    </row>
    <row r="16" spans="1:10" ht="12.75">
      <c r="A16" s="143" t="s">
        <v>182</v>
      </c>
      <c r="B16" s="277">
        <v>3</v>
      </c>
      <c r="C16" s="277" t="s">
        <v>34</v>
      </c>
      <c r="D16" s="277">
        <v>3</v>
      </c>
      <c r="E16" s="278">
        <v>800</v>
      </c>
      <c r="F16" s="277" t="s">
        <v>34</v>
      </c>
      <c r="G16" s="277">
        <v>2</v>
      </c>
      <c r="H16" s="277">
        <v>3</v>
      </c>
      <c r="I16" s="276"/>
      <c r="J16" s="276"/>
    </row>
    <row r="17" spans="2:10" ht="12.75">
      <c r="B17" s="265"/>
      <c r="C17" s="265"/>
      <c r="D17" s="265"/>
      <c r="E17" s="266"/>
      <c r="F17" s="266"/>
      <c r="G17" s="265"/>
      <c r="H17" s="265"/>
      <c r="I17" s="276"/>
      <c r="J17" s="276"/>
    </row>
    <row r="18" spans="1:10" ht="12.75">
      <c r="A18" s="135" t="s">
        <v>183</v>
      </c>
      <c r="B18" s="265">
        <v>4</v>
      </c>
      <c r="C18" s="265" t="s">
        <v>34</v>
      </c>
      <c r="D18" s="265">
        <v>4</v>
      </c>
      <c r="E18" s="266">
        <v>1250</v>
      </c>
      <c r="F18" s="265" t="s">
        <v>34</v>
      </c>
      <c r="G18" s="265">
        <v>5</v>
      </c>
      <c r="H18" s="265" t="s">
        <v>34</v>
      </c>
      <c r="I18" s="276"/>
      <c r="J18" s="276"/>
    </row>
    <row r="19" spans="1:10" ht="12.75">
      <c r="A19" s="135" t="s">
        <v>184</v>
      </c>
      <c r="B19" s="265" t="s">
        <v>34</v>
      </c>
      <c r="C19" s="265" t="s">
        <v>34</v>
      </c>
      <c r="D19" s="265" t="s">
        <v>34</v>
      </c>
      <c r="E19" s="265" t="s">
        <v>34</v>
      </c>
      <c r="F19" s="265" t="s">
        <v>34</v>
      </c>
      <c r="G19" s="265" t="s">
        <v>34</v>
      </c>
      <c r="H19" s="265" t="s">
        <v>34</v>
      </c>
      <c r="I19" s="276"/>
      <c r="J19" s="276"/>
    </row>
    <row r="20" spans="1:10" ht="12.75">
      <c r="A20" s="135" t="s">
        <v>185</v>
      </c>
      <c r="B20" s="267">
        <v>1</v>
      </c>
      <c r="C20" s="265" t="s">
        <v>34</v>
      </c>
      <c r="D20" s="267">
        <v>1</v>
      </c>
      <c r="E20" s="267">
        <v>1000</v>
      </c>
      <c r="F20" s="265" t="s">
        <v>34</v>
      </c>
      <c r="G20" s="267">
        <v>1</v>
      </c>
      <c r="H20" s="265" t="s">
        <v>34</v>
      </c>
      <c r="I20" s="276"/>
      <c r="J20" s="276"/>
    </row>
    <row r="21" spans="1:10" ht="12.75">
      <c r="A21" s="143" t="s">
        <v>285</v>
      </c>
      <c r="B21" s="277">
        <v>5</v>
      </c>
      <c r="C21" s="277" t="s">
        <v>34</v>
      </c>
      <c r="D21" s="277">
        <v>5</v>
      </c>
      <c r="E21" s="277">
        <v>1200</v>
      </c>
      <c r="F21" s="277" t="s">
        <v>34</v>
      </c>
      <c r="G21" s="277">
        <v>6</v>
      </c>
      <c r="H21" s="277" t="s">
        <v>34</v>
      </c>
      <c r="I21" s="276"/>
      <c r="J21" s="276"/>
    </row>
    <row r="22" spans="2:10" ht="12.75">
      <c r="B22" s="277"/>
      <c r="C22" s="277"/>
      <c r="D22" s="277"/>
      <c r="E22" s="278"/>
      <c r="F22" s="278"/>
      <c r="G22" s="277"/>
      <c r="H22" s="277"/>
      <c r="I22" s="276"/>
      <c r="J22" s="276"/>
    </row>
    <row r="23" spans="1:10" ht="12.75">
      <c r="A23" s="143" t="s">
        <v>186</v>
      </c>
      <c r="B23" s="277">
        <v>3</v>
      </c>
      <c r="C23" s="277">
        <v>30</v>
      </c>
      <c r="D23" s="277">
        <v>33</v>
      </c>
      <c r="E23" s="278">
        <v>820</v>
      </c>
      <c r="F23" s="278">
        <v>2238</v>
      </c>
      <c r="G23" s="277">
        <v>70</v>
      </c>
      <c r="H23" s="277" t="s">
        <v>34</v>
      </c>
      <c r="I23" s="276"/>
      <c r="J23" s="276"/>
    </row>
    <row r="24" spans="1:10" ht="12.75">
      <c r="A24" s="143"/>
      <c r="B24" s="277"/>
      <c r="C24" s="277"/>
      <c r="D24" s="277"/>
      <c r="E24" s="278"/>
      <c r="F24" s="278"/>
      <c r="G24" s="277"/>
      <c r="H24" s="277"/>
      <c r="I24" s="276"/>
      <c r="J24" s="276"/>
    </row>
    <row r="25" spans="1:10" ht="12.75">
      <c r="A25" s="143" t="s">
        <v>187</v>
      </c>
      <c r="B25" s="277">
        <v>20</v>
      </c>
      <c r="C25" s="277">
        <v>9</v>
      </c>
      <c r="D25" s="277">
        <v>29</v>
      </c>
      <c r="E25" s="278">
        <v>800</v>
      </c>
      <c r="F25" s="278">
        <v>2000</v>
      </c>
      <c r="G25" s="277">
        <v>34</v>
      </c>
      <c r="H25" s="277">
        <v>27</v>
      </c>
      <c r="I25" s="276"/>
      <c r="J25" s="276"/>
    </row>
    <row r="26" spans="2:10" ht="12.75">
      <c r="B26" s="265"/>
      <c r="C26" s="265"/>
      <c r="D26" s="265"/>
      <c r="E26" s="266"/>
      <c r="F26" s="266"/>
      <c r="G26" s="265"/>
      <c r="H26" s="265"/>
      <c r="I26" s="276"/>
      <c r="J26" s="276"/>
    </row>
    <row r="27" spans="1:10" ht="12.75">
      <c r="A27" s="135" t="s">
        <v>188</v>
      </c>
      <c r="B27" s="265">
        <v>25</v>
      </c>
      <c r="C27" s="265" t="s">
        <v>34</v>
      </c>
      <c r="D27" s="265">
        <v>25</v>
      </c>
      <c r="E27" s="266">
        <v>1280</v>
      </c>
      <c r="F27" s="266" t="s">
        <v>34</v>
      </c>
      <c r="G27" s="265">
        <v>32</v>
      </c>
      <c r="H27" s="265" t="s">
        <v>34</v>
      </c>
      <c r="I27" s="276"/>
      <c r="J27" s="276"/>
    </row>
    <row r="28" spans="1:10" ht="12.75">
      <c r="A28" s="135" t="s">
        <v>189</v>
      </c>
      <c r="B28" s="265">
        <v>64</v>
      </c>
      <c r="C28" s="265">
        <v>3</v>
      </c>
      <c r="D28" s="265">
        <v>67</v>
      </c>
      <c r="E28" s="266">
        <v>733</v>
      </c>
      <c r="F28" s="266">
        <v>1000</v>
      </c>
      <c r="G28" s="265">
        <v>50</v>
      </c>
      <c r="H28" s="265" t="s">
        <v>34</v>
      </c>
      <c r="I28" s="276"/>
      <c r="J28" s="276"/>
    </row>
    <row r="29" spans="1:10" ht="12.75">
      <c r="A29" s="135" t="s">
        <v>190</v>
      </c>
      <c r="B29" s="265">
        <v>550</v>
      </c>
      <c r="C29" s="265">
        <v>6</v>
      </c>
      <c r="D29" s="265">
        <v>556</v>
      </c>
      <c r="E29" s="266">
        <v>500</v>
      </c>
      <c r="F29" s="266">
        <v>1500</v>
      </c>
      <c r="G29" s="265">
        <v>284</v>
      </c>
      <c r="H29" s="265">
        <v>170</v>
      </c>
      <c r="I29" s="276"/>
      <c r="J29" s="276"/>
    </row>
    <row r="30" spans="1:10" ht="12.75">
      <c r="A30" s="143" t="s">
        <v>286</v>
      </c>
      <c r="B30" s="277">
        <v>639</v>
      </c>
      <c r="C30" s="277">
        <v>9</v>
      </c>
      <c r="D30" s="277">
        <v>648</v>
      </c>
      <c r="E30" s="277">
        <v>554</v>
      </c>
      <c r="F30" s="277">
        <v>1333</v>
      </c>
      <c r="G30" s="277">
        <v>366</v>
      </c>
      <c r="H30" s="277">
        <v>170</v>
      </c>
      <c r="I30" s="276"/>
      <c r="J30" s="276"/>
    </row>
    <row r="31" spans="2:10" ht="12.75">
      <c r="B31" s="265"/>
      <c r="C31" s="265"/>
      <c r="D31" s="265"/>
      <c r="E31" s="266"/>
      <c r="F31" s="266"/>
      <c r="G31" s="265"/>
      <c r="H31" s="265"/>
      <c r="I31" s="276"/>
      <c r="J31" s="276"/>
    </row>
    <row r="32" spans="1:10" ht="12.75">
      <c r="A32" s="135" t="s">
        <v>191</v>
      </c>
      <c r="B32" s="280">
        <v>78</v>
      </c>
      <c r="C32" s="280">
        <v>7</v>
      </c>
      <c r="D32" s="265">
        <v>85</v>
      </c>
      <c r="E32" s="280">
        <v>611</v>
      </c>
      <c r="F32" s="280">
        <v>1400</v>
      </c>
      <c r="G32" s="266">
        <v>57</v>
      </c>
      <c r="H32" s="280">
        <v>50</v>
      </c>
      <c r="I32" s="276"/>
      <c r="J32" s="276"/>
    </row>
    <row r="33" spans="1:10" ht="12.75">
      <c r="A33" s="135" t="s">
        <v>192</v>
      </c>
      <c r="B33" s="280">
        <v>12</v>
      </c>
      <c r="C33" s="280" t="s">
        <v>34</v>
      </c>
      <c r="D33" s="265">
        <v>12</v>
      </c>
      <c r="E33" s="280">
        <v>1800</v>
      </c>
      <c r="F33" s="280" t="s">
        <v>34</v>
      </c>
      <c r="G33" s="266">
        <v>21</v>
      </c>
      <c r="H33" s="280" t="s">
        <v>34</v>
      </c>
      <c r="I33" s="276"/>
      <c r="J33" s="276"/>
    </row>
    <row r="34" spans="1:10" ht="12.75">
      <c r="A34" s="135" t="s">
        <v>193</v>
      </c>
      <c r="B34" s="280">
        <v>7</v>
      </c>
      <c r="C34" s="280">
        <v>3</v>
      </c>
      <c r="D34" s="265">
        <v>10</v>
      </c>
      <c r="E34" s="280">
        <v>714</v>
      </c>
      <c r="F34" s="280">
        <v>1667</v>
      </c>
      <c r="G34" s="266">
        <v>10</v>
      </c>
      <c r="H34" s="280">
        <v>3</v>
      </c>
      <c r="I34" s="276"/>
      <c r="J34" s="276"/>
    </row>
    <row r="35" spans="1:10" ht="12.75">
      <c r="A35" s="135" t="s">
        <v>194</v>
      </c>
      <c r="B35" s="280">
        <v>13</v>
      </c>
      <c r="C35" s="280">
        <v>6</v>
      </c>
      <c r="D35" s="265">
        <v>19</v>
      </c>
      <c r="E35" s="280">
        <v>1385</v>
      </c>
      <c r="F35" s="280">
        <v>2333</v>
      </c>
      <c r="G35" s="266">
        <v>32</v>
      </c>
      <c r="H35" s="280" t="s">
        <v>34</v>
      </c>
      <c r="I35" s="276"/>
      <c r="J35" s="276"/>
    </row>
    <row r="36" spans="1:10" ht="12.75">
      <c r="A36" s="143" t="s">
        <v>195</v>
      </c>
      <c r="B36" s="277">
        <v>110</v>
      </c>
      <c r="C36" s="277">
        <v>16</v>
      </c>
      <c r="D36" s="277">
        <v>126</v>
      </c>
      <c r="E36" s="277">
        <v>839</v>
      </c>
      <c r="F36" s="277">
        <v>1800</v>
      </c>
      <c r="G36" s="277">
        <v>120</v>
      </c>
      <c r="H36" s="277">
        <v>53</v>
      </c>
      <c r="I36" s="276"/>
      <c r="J36" s="276"/>
    </row>
    <row r="37" spans="1:10" ht="12.75">
      <c r="A37" s="143"/>
      <c r="B37" s="277"/>
      <c r="C37" s="277"/>
      <c r="D37" s="277"/>
      <c r="E37" s="278"/>
      <c r="F37" s="278"/>
      <c r="G37" s="277"/>
      <c r="H37" s="277"/>
      <c r="I37" s="276"/>
      <c r="J37" s="276"/>
    </row>
    <row r="38" spans="1:10" ht="12.75">
      <c r="A38" s="143" t="s">
        <v>196</v>
      </c>
      <c r="B38" s="278">
        <v>448</v>
      </c>
      <c r="C38" s="278" t="s">
        <v>34</v>
      </c>
      <c r="D38" s="277">
        <v>448</v>
      </c>
      <c r="E38" s="278">
        <v>1000</v>
      </c>
      <c r="F38" s="278">
        <v>1800</v>
      </c>
      <c r="G38" s="278">
        <v>448</v>
      </c>
      <c r="H38" s="278">
        <v>314</v>
      </c>
      <c r="I38" s="276"/>
      <c r="J38" s="276"/>
    </row>
    <row r="39" spans="2:10" ht="12.75">
      <c r="B39" s="265"/>
      <c r="C39" s="265"/>
      <c r="D39" s="265"/>
      <c r="E39" s="266"/>
      <c r="F39" s="266"/>
      <c r="G39" s="265"/>
      <c r="H39" s="265"/>
      <c r="I39" s="276"/>
      <c r="J39" s="276"/>
    </row>
    <row r="40" spans="1:10" ht="12.75">
      <c r="A40" s="135" t="s">
        <v>197</v>
      </c>
      <c r="B40" s="266">
        <v>372</v>
      </c>
      <c r="C40" s="266" t="s">
        <v>34</v>
      </c>
      <c r="D40" s="265">
        <v>372</v>
      </c>
      <c r="E40" s="266">
        <v>500</v>
      </c>
      <c r="F40" s="266" t="s">
        <v>34</v>
      </c>
      <c r="G40" s="266">
        <v>186</v>
      </c>
      <c r="H40" s="266" t="s">
        <v>34</v>
      </c>
      <c r="I40" s="276"/>
      <c r="J40" s="276"/>
    </row>
    <row r="41" spans="1:10" ht="12.75">
      <c r="A41" s="135" t="s">
        <v>198</v>
      </c>
      <c r="B41" s="265">
        <v>191</v>
      </c>
      <c r="C41" s="265" t="s">
        <v>34</v>
      </c>
      <c r="D41" s="265">
        <v>191</v>
      </c>
      <c r="E41" s="266">
        <v>900</v>
      </c>
      <c r="F41" s="266" t="s">
        <v>34</v>
      </c>
      <c r="G41" s="265">
        <v>172</v>
      </c>
      <c r="H41" s="265">
        <v>103</v>
      </c>
      <c r="I41" s="276"/>
      <c r="J41" s="276"/>
    </row>
    <row r="42" spans="1:10" ht="12.75">
      <c r="A42" s="135" t="s">
        <v>199</v>
      </c>
      <c r="B42" s="266">
        <v>2381</v>
      </c>
      <c r="C42" s="266">
        <v>291</v>
      </c>
      <c r="D42" s="265">
        <v>2672</v>
      </c>
      <c r="E42" s="266">
        <v>600</v>
      </c>
      <c r="F42" s="266">
        <v>2200</v>
      </c>
      <c r="G42" s="266">
        <v>2069</v>
      </c>
      <c r="H42" s="267">
        <v>1016</v>
      </c>
      <c r="I42" s="276"/>
      <c r="J42" s="276"/>
    </row>
    <row r="43" spans="1:10" ht="12.75">
      <c r="A43" s="135" t="s">
        <v>200</v>
      </c>
      <c r="B43" s="266">
        <v>164</v>
      </c>
      <c r="C43" s="266">
        <v>19</v>
      </c>
      <c r="D43" s="265">
        <v>183</v>
      </c>
      <c r="E43" s="266">
        <v>400</v>
      </c>
      <c r="F43" s="266">
        <v>750</v>
      </c>
      <c r="G43" s="266">
        <v>80</v>
      </c>
      <c r="H43" s="266">
        <v>45</v>
      </c>
      <c r="I43" s="276"/>
      <c r="J43" s="276"/>
    </row>
    <row r="44" spans="1:10" ht="12.75">
      <c r="A44" s="135" t="s">
        <v>201</v>
      </c>
      <c r="B44" s="266">
        <v>1549</v>
      </c>
      <c r="C44" s="266">
        <v>78</v>
      </c>
      <c r="D44" s="265">
        <v>1627</v>
      </c>
      <c r="E44" s="266">
        <v>850</v>
      </c>
      <c r="F44" s="266">
        <v>1200</v>
      </c>
      <c r="G44" s="266">
        <v>1410</v>
      </c>
      <c r="H44" s="266">
        <v>1695</v>
      </c>
      <c r="I44" s="276"/>
      <c r="J44" s="276"/>
    </row>
    <row r="45" spans="1:10" ht="12.75">
      <c r="A45" s="135" t="s">
        <v>202</v>
      </c>
      <c r="B45" s="266">
        <v>274</v>
      </c>
      <c r="C45" s="266">
        <v>9</v>
      </c>
      <c r="D45" s="265">
        <v>283</v>
      </c>
      <c r="E45" s="266">
        <v>600</v>
      </c>
      <c r="F45" s="266">
        <v>1900</v>
      </c>
      <c r="G45" s="266">
        <v>182</v>
      </c>
      <c r="H45" s="266">
        <v>82</v>
      </c>
      <c r="I45" s="276"/>
      <c r="J45" s="276"/>
    </row>
    <row r="46" spans="1:10" ht="12.75">
      <c r="A46" s="135" t="s">
        <v>203</v>
      </c>
      <c r="B46" s="266">
        <v>227</v>
      </c>
      <c r="C46" s="266">
        <v>6</v>
      </c>
      <c r="D46" s="265">
        <v>233</v>
      </c>
      <c r="E46" s="266">
        <v>700</v>
      </c>
      <c r="F46" s="266">
        <v>800</v>
      </c>
      <c r="G46" s="266">
        <v>164</v>
      </c>
      <c r="H46" s="266">
        <v>164</v>
      </c>
      <c r="I46" s="276"/>
      <c r="J46" s="276"/>
    </row>
    <row r="47" spans="1:10" ht="12.75">
      <c r="A47" s="135" t="s">
        <v>204</v>
      </c>
      <c r="B47" s="266">
        <v>1229</v>
      </c>
      <c r="C47" s="266">
        <v>124</v>
      </c>
      <c r="D47" s="265">
        <v>1353</v>
      </c>
      <c r="E47" s="266">
        <v>500</v>
      </c>
      <c r="F47" s="266">
        <v>1500</v>
      </c>
      <c r="G47" s="266">
        <v>801</v>
      </c>
      <c r="H47" s="266">
        <v>350</v>
      </c>
      <c r="I47" s="276"/>
      <c r="J47" s="276"/>
    </row>
    <row r="48" spans="1:10" ht="12.75">
      <c r="A48" s="135" t="s">
        <v>205</v>
      </c>
      <c r="B48" s="266">
        <v>1113</v>
      </c>
      <c r="C48" s="266">
        <v>175</v>
      </c>
      <c r="D48" s="265">
        <v>1288</v>
      </c>
      <c r="E48" s="266">
        <v>900</v>
      </c>
      <c r="F48" s="266">
        <v>1300</v>
      </c>
      <c r="G48" s="266">
        <v>1229</v>
      </c>
      <c r="H48" s="266">
        <v>902</v>
      </c>
      <c r="I48" s="276"/>
      <c r="J48" s="276"/>
    </row>
    <row r="49" spans="1:10" ht="12.75">
      <c r="A49" s="143" t="s">
        <v>287</v>
      </c>
      <c r="B49" s="277">
        <v>7500</v>
      </c>
      <c r="C49" s="277">
        <v>702</v>
      </c>
      <c r="D49" s="277">
        <v>8202</v>
      </c>
      <c r="E49" s="277">
        <v>681</v>
      </c>
      <c r="F49" s="277">
        <v>1686</v>
      </c>
      <c r="G49" s="277">
        <v>6293</v>
      </c>
      <c r="H49" s="277">
        <v>4357</v>
      </c>
      <c r="I49" s="276"/>
      <c r="J49" s="276"/>
    </row>
    <row r="50" spans="1:10" ht="12.75">
      <c r="A50" s="143"/>
      <c r="B50" s="277"/>
      <c r="C50" s="277"/>
      <c r="D50" s="277"/>
      <c r="E50" s="278"/>
      <c r="F50" s="278"/>
      <c r="G50" s="277"/>
      <c r="H50" s="277"/>
      <c r="I50" s="276"/>
      <c r="J50" s="276"/>
    </row>
    <row r="51" spans="1:10" ht="12.75">
      <c r="A51" s="143" t="s">
        <v>206</v>
      </c>
      <c r="B51" s="278">
        <v>1855</v>
      </c>
      <c r="C51" s="278">
        <v>29</v>
      </c>
      <c r="D51" s="277">
        <v>1884</v>
      </c>
      <c r="E51" s="278">
        <v>1000</v>
      </c>
      <c r="F51" s="278">
        <v>1700</v>
      </c>
      <c r="G51" s="278">
        <v>1904</v>
      </c>
      <c r="H51" s="278">
        <v>1523</v>
      </c>
      <c r="I51" s="276"/>
      <c r="J51" s="276"/>
    </row>
    <row r="52" spans="2:10" ht="12.75">
      <c r="B52" s="265"/>
      <c r="C52" s="265"/>
      <c r="D52" s="265"/>
      <c r="E52" s="266"/>
      <c r="F52" s="266"/>
      <c r="G52" s="265"/>
      <c r="H52" s="265"/>
      <c r="I52" s="276"/>
      <c r="J52" s="276"/>
    </row>
    <row r="53" spans="1:10" ht="12.75">
      <c r="A53" s="135" t="s">
        <v>207</v>
      </c>
      <c r="B53" s="265">
        <v>390</v>
      </c>
      <c r="C53" s="265">
        <v>42</v>
      </c>
      <c r="D53" s="265">
        <v>432</v>
      </c>
      <c r="E53" s="266">
        <v>700</v>
      </c>
      <c r="F53" s="266">
        <v>1400</v>
      </c>
      <c r="G53" s="265">
        <v>332</v>
      </c>
      <c r="H53" s="265">
        <v>226</v>
      </c>
      <c r="I53" s="276"/>
      <c r="J53" s="276"/>
    </row>
    <row r="54" spans="1:10" ht="12.75">
      <c r="A54" s="135" t="s">
        <v>208</v>
      </c>
      <c r="B54" s="265">
        <v>5498</v>
      </c>
      <c r="C54" s="265">
        <v>74</v>
      </c>
      <c r="D54" s="265">
        <v>5572</v>
      </c>
      <c r="E54" s="266">
        <v>650</v>
      </c>
      <c r="F54" s="266">
        <v>1750</v>
      </c>
      <c r="G54" s="265">
        <v>3703</v>
      </c>
      <c r="H54" s="265">
        <v>1810</v>
      </c>
      <c r="I54" s="276"/>
      <c r="J54" s="276"/>
    </row>
    <row r="55" spans="1:10" ht="12.75">
      <c r="A55" s="135" t="s">
        <v>209</v>
      </c>
      <c r="B55" s="265">
        <v>539</v>
      </c>
      <c r="C55" s="265">
        <v>5</v>
      </c>
      <c r="D55" s="265">
        <v>544</v>
      </c>
      <c r="E55" s="266">
        <v>730</v>
      </c>
      <c r="F55" s="266">
        <v>1350</v>
      </c>
      <c r="G55" s="265">
        <v>400</v>
      </c>
      <c r="H55" s="265">
        <v>160</v>
      </c>
      <c r="I55" s="276"/>
      <c r="J55" s="276"/>
    </row>
    <row r="56" spans="1:10" ht="12.75">
      <c r="A56" s="135" t="s">
        <v>210</v>
      </c>
      <c r="B56" s="265">
        <v>886</v>
      </c>
      <c r="C56" s="265">
        <v>40</v>
      </c>
      <c r="D56" s="265">
        <v>926</v>
      </c>
      <c r="E56" s="266">
        <v>500</v>
      </c>
      <c r="F56" s="266">
        <v>1400</v>
      </c>
      <c r="G56" s="265">
        <v>499</v>
      </c>
      <c r="H56" s="265">
        <v>349</v>
      </c>
      <c r="I56" s="276"/>
      <c r="J56" s="276"/>
    </row>
    <row r="57" spans="1:10" ht="12.75">
      <c r="A57" s="135" t="s">
        <v>211</v>
      </c>
      <c r="B57" s="265">
        <v>9808</v>
      </c>
      <c r="C57" s="265">
        <v>264</v>
      </c>
      <c r="D57" s="265">
        <v>10072</v>
      </c>
      <c r="E57" s="266">
        <v>660</v>
      </c>
      <c r="F57" s="266">
        <v>1600</v>
      </c>
      <c r="G57" s="265">
        <v>6896</v>
      </c>
      <c r="H57" s="265">
        <v>690</v>
      </c>
      <c r="I57" s="276"/>
      <c r="J57" s="276"/>
    </row>
    <row r="58" spans="1:10" ht="12.75">
      <c r="A58" s="143" t="s">
        <v>288</v>
      </c>
      <c r="B58" s="277">
        <v>17121</v>
      </c>
      <c r="C58" s="277">
        <v>425</v>
      </c>
      <c r="D58" s="277">
        <v>17546</v>
      </c>
      <c r="E58" s="277">
        <v>652</v>
      </c>
      <c r="F58" s="277">
        <v>1585</v>
      </c>
      <c r="G58" s="277">
        <v>11830</v>
      </c>
      <c r="H58" s="277">
        <v>3235</v>
      </c>
      <c r="I58" s="276"/>
      <c r="J58" s="276"/>
    </row>
    <row r="59" spans="2:10" ht="12.75">
      <c r="B59" s="265"/>
      <c r="C59" s="265"/>
      <c r="D59" s="265"/>
      <c r="E59" s="266"/>
      <c r="F59" s="266"/>
      <c r="G59" s="265"/>
      <c r="H59" s="265"/>
      <c r="I59" s="276"/>
      <c r="J59" s="276"/>
    </row>
    <row r="60" spans="1:10" ht="12.75">
      <c r="A60" s="135" t="s">
        <v>213</v>
      </c>
      <c r="B60" s="266">
        <v>16</v>
      </c>
      <c r="C60" s="266">
        <v>2</v>
      </c>
      <c r="D60" s="265">
        <v>18</v>
      </c>
      <c r="E60" s="266">
        <v>600</v>
      </c>
      <c r="F60" s="266">
        <v>800</v>
      </c>
      <c r="G60" s="266">
        <v>11</v>
      </c>
      <c r="H60" s="266" t="s">
        <v>34</v>
      </c>
      <c r="I60" s="276"/>
      <c r="J60" s="276"/>
    </row>
    <row r="61" spans="1:10" ht="12.75">
      <c r="A61" s="135" t="s">
        <v>214</v>
      </c>
      <c r="B61" s="266">
        <v>44</v>
      </c>
      <c r="C61" s="266">
        <v>5</v>
      </c>
      <c r="D61" s="265">
        <v>49</v>
      </c>
      <c r="E61" s="266">
        <v>800</v>
      </c>
      <c r="F61" s="266">
        <v>1200</v>
      </c>
      <c r="G61" s="266">
        <v>41</v>
      </c>
      <c r="H61" s="266">
        <v>39</v>
      </c>
      <c r="I61" s="276"/>
      <c r="J61" s="276"/>
    </row>
    <row r="62" spans="1:10" ht="12.75">
      <c r="A62" s="135" t="s">
        <v>215</v>
      </c>
      <c r="B62" s="266">
        <v>54</v>
      </c>
      <c r="C62" s="266">
        <v>4</v>
      </c>
      <c r="D62" s="265">
        <v>58</v>
      </c>
      <c r="E62" s="266">
        <v>700</v>
      </c>
      <c r="F62" s="266">
        <v>1400</v>
      </c>
      <c r="G62" s="266">
        <v>43</v>
      </c>
      <c r="H62" s="266">
        <v>40</v>
      </c>
      <c r="I62" s="276"/>
      <c r="J62" s="276"/>
    </row>
    <row r="63" spans="1:10" ht="12.75">
      <c r="A63" s="143" t="s">
        <v>216</v>
      </c>
      <c r="B63" s="277">
        <v>114</v>
      </c>
      <c r="C63" s="277">
        <v>11</v>
      </c>
      <c r="D63" s="277">
        <v>125</v>
      </c>
      <c r="E63" s="277">
        <v>725</v>
      </c>
      <c r="F63" s="277">
        <v>1200</v>
      </c>
      <c r="G63" s="277">
        <v>95</v>
      </c>
      <c r="H63" s="277">
        <v>79</v>
      </c>
      <c r="I63" s="276"/>
      <c r="J63" s="276"/>
    </row>
    <row r="64" spans="1:10" ht="12.75">
      <c r="A64" s="143"/>
      <c r="B64" s="277"/>
      <c r="C64" s="277"/>
      <c r="D64" s="277"/>
      <c r="E64" s="278"/>
      <c r="F64" s="278"/>
      <c r="G64" s="277"/>
      <c r="H64" s="277"/>
      <c r="I64" s="276"/>
      <c r="J64" s="276"/>
    </row>
    <row r="65" spans="1:10" ht="12.75">
      <c r="A65" s="143" t="s">
        <v>217</v>
      </c>
      <c r="B65" s="277">
        <v>41</v>
      </c>
      <c r="C65" s="277">
        <v>9</v>
      </c>
      <c r="D65" s="277">
        <v>50</v>
      </c>
      <c r="E65" s="278">
        <v>440</v>
      </c>
      <c r="F65" s="278">
        <v>1518</v>
      </c>
      <c r="G65" s="277">
        <v>32</v>
      </c>
      <c r="H65" s="277">
        <v>10</v>
      </c>
      <c r="I65" s="276"/>
      <c r="J65" s="276"/>
    </row>
    <row r="66" spans="2:10" ht="12.75">
      <c r="B66" s="265"/>
      <c r="C66" s="265"/>
      <c r="D66" s="265"/>
      <c r="E66" s="266"/>
      <c r="F66" s="266"/>
      <c r="G66" s="265"/>
      <c r="H66" s="265"/>
      <c r="I66" s="276"/>
      <c r="J66" s="276"/>
    </row>
    <row r="67" spans="1:10" ht="12.75">
      <c r="A67" s="135" t="s">
        <v>218</v>
      </c>
      <c r="B67" s="266">
        <v>24000</v>
      </c>
      <c r="C67" s="266" t="s">
        <v>34</v>
      </c>
      <c r="D67" s="265">
        <v>24000</v>
      </c>
      <c r="E67" s="266">
        <v>964</v>
      </c>
      <c r="F67" s="266" t="s">
        <v>34</v>
      </c>
      <c r="G67" s="266">
        <v>23136</v>
      </c>
      <c r="H67" s="266">
        <v>6941</v>
      </c>
      <c r="I67" s="276"/>
      <c r="J67" s="276"/>
    </row>
    <row r="68" spans="1:10" ht="12.75">
      <c r="A68" s="135" t="s">
        <v>219</v>
      </c>
      <c r="B68" s="266">
        <v>3150</v>
      </c>
      <c r="C68" s="266" t="s">
        <v>34</v>
      </c>
      <c r="D68" s="265">
        <v>3150</v>
      </c>
      <c r="E68" s="266">
        <v>800</v>
      </c>
      <c r="F68" s="266" t="s">
        <v>34</v>
      </c>
      <c r="G68" s="266">
        <v>2520</v>
      </c>
      <c r="H68" s="266">
        <v>975</v>
      </c>
      <c r="I68" s="276"/>
      <c r="J68" s="276"/>
    </row>
    <row r="69" spans="1:10" ht="12.75">
      <c r="A69" s="143" t="s">
        <v>220</v>
      </c>
      <c r="B69" s="277">
        <v>27150</v>
      </c>
      <c r="C69" s="277" t="s">
        <v>34</v>
      </c>
      <c r="D69" s="277">
        <v>27150</v>
      </c>
      <c r="E69" s="277">
        <v>945</v>
      </c>
      <c r="F69" s="277" t="s">
        <v>34</v>
      </c>
      <c r="G69" s="277">
        <v>25656</v>
      </c>
      <c r="H69" s="277">
        <v>7916</v>
      </c>
      <c r="I69" s="276"/>
      <c r="J69" s="276"/>
    </row>
    <row r="70" spans="2:10" ht="12.75">
      <c r="B70" s="265"/>
      <c r="C70" s="265"/>
      <c r="D70" s="265"/>
      <c r="E70" s="266"/>
      <c r="F70" s="266"/>
      <c r="G70" s="265"/>
      <c r="H70" s="265"/>
      <c r="I70" s="276"/>
      <c r="J70" s="276"/>
    </row>
    <row r="71" spans="1:10" ht="12.75">
      <c r="A71" s="135" t="s">
        <v>221</v>
      </c>
      <c r="B71" s="265">
        <v>50</v>
      </c>
      <c r="C71" s="265" t="s">
        <v>34</v>
      </c>
      <c r="D71" s="265">
        <v>50</v>
      </c>
      <c r="E71" s="266">
        <v>550</v>
      </c>
      <c r="F71" s="266" t="s">
        <v>34</v>
      </c>
      <c r="G71" s="265">
        <v>28</v>
      </c>
      <c r="H71" s="265">
        <v>14</v>
      </c>
      <c r="I71" s="276"/>
      <c r="J71" s="276"/>
    </row>
    <row r="72" spans="1:10" ht="12.75">
      <c r="A72" s="135" t="s">
        <v>222</v>
      </c>
      <c r="B72" s="265">
        <v>5858</v>
      </c>
      <c r="C72" s="265">
        <v>199</v>
      </c>
      <c r="D72" s="265">
        <v>6057</v>
      </c>
      <c r="E72" s="266">
        <v>1000</v>
      </c>
      <c r="F72" s="266">
        <v>1200</v>
      </c>
      <c r="G72" s="265">
        <v>6097</v>
      </c>
      <c r="H72" s="265">
        <v>5457</v>
      </c>
      <c r="I72" s="276"/>
      <c r="J72" s="276"/>
    </row>
    <row r="73" spans="1:10" ht="12.75">
      <c r="A73" s="135" t="s">
        <v>223</v>
      </c>
      <c r="B73" s="266">
        <v>5814</v>
      </c>
      <c r="C73" s="266">
        <v>110</v>
      </c>
      <c r="D73" s="265">
        <v>5924</v>
      </c>
      <c r="E73" s="266">
        <v>900</v>
      </c>
      <c r="F73" s="266">
        <v>1550</v>
      </c>
      <c r="G73" s="266">
        <v>5403</v>
      </c>
      <c r="H73" s="266">
        <v>2269</v>
      </c>
      <c r="I73" s="276"/>
      <c r="J73" s="276"/>
    </row>
    <row r="74" spans="1:10" ht="12.75">
      <c r="A74" s="135" t="s">
        <v>224</v>
      </c>
      <c r="B74" s="265">
        <v>7712</v>
      </c>
      <c r="C74" s="265">
        <v>466</v>
      </c>
      <c r="D74" s="265">
        <v>8178</v>
      </c>
      <c r="E74" s="266">
        <v>160</v>
      </c>
      <c r="F74" s="266">
        <v>900</v>
      </c>
      <c r="G74" s="265">
        <v>1653</v>
      </c>
      <c r="H74" s="265">
        <v>1636</v>
      </c>
      <c r="I74" s="276"/>
      <c r="J74" s="276"/>
    </row>
    <row r="75" spans="1:10" ht="12.75">
      <c r="A75" s="135" t="s">
        <v>225</v>
      </c>
      <c r="B75" s="265">
        <v>181</v>
      </c>
      <c r="C75" s="265">
        <v>1</v>
      </c>
      <c r="D75" s="265">
        <v>182</v>
      </c>
      <c r="E75" s="266">
        <v>900</v>
      </c>
      <c r="F75" s="266">
        <v>1300</v>
      </c>
      <c r="G75" s="265">
        <v>164</v>
      </c>
      <c r="H75" s="265" t="s">
        <v>34</v>
      </c>
      <c r="I75" s="276"/>
      <c r="J75" s="276"/>
    </row>
    <row r="76" spans="1:10" ht="12.75">
      <c r="A76" s="135" t="s">
        <v>226</v>
      </c>
      <c r="B76" s="265">
        <v>1999</v>
      </c>
      <c r="C76" s="265">
        <v>61</v>
      </c>
      <c r="D76" s="265">
        <v>2060</v>
      </c>
      <c r="E76" s="266">
        <v>665</v>
      </c>
      <c r="F76" s="266">
        <v>1076</v>
      </c>
      <c r="G76" s="265">
        <v>1395</v>
      </c>
      <c r="H76" s="265">
        <v>976</v>
      </c>
      <c r="I76" s="276"/>
      <c r="J76" s="276"/>
    </row>
    <row r="77" spans="1:10" ht="12.75">
      <c r="A77" s="135" t="s">
        <v>227</v>
      </c>
      <c r="B77" s="265">
        <v>5440</v>
      </c>
      <c r="C77" s="265">
        <v>144</v>
      </c>
      <c r="D77" s="265">
        <v>5584</v>
      </c>
      <c r="E77" s="266">
        <v>600</v>
      </c>
      <c r="F77" s="266">
        <v>1200</v>
      </c>
      <c r="G77" s="265">
        <v>3437</v>
      </c>
      <c r="H77" s="265" t="s">
        <v>34</v>
      </c>
      <c r="I77" s="276"/>
      <c r="J77" s="276"/>
    </row>
    <row r="78" spans="1:10" ht="12.75">
      <c r="A78" s="135" t="s">
        <v>228</v>
      </c>
      <c r="B78" s="266">
        <v>4914</v>
      </c>
      <c r="C78" s="266">
        <v>83</v>
      </c>
      <c r="D78" s="265">
        <v>4997</v>
      </c>
      <c r="E78" s="266">
        <v>1075</v>
      </c>
      <c r="F78" s="266">
        <v>1425</v>
      </c>
      <c r="G78" s="266">
        <v>5401</v>
      </c>
      <c r="H78" s="266">
        <v>810</v>
      </c>
      <c r="I78" s="276"/>
      <c r="J78" s="276"/>
    </row>
    <row r="79" spans="1:10" ht="12.75">
      <c r="A79" s="143" t="s">
        <v>289</v>
      </c>
      <c r="B79" s="277">
        <v>31968</v>
      </c>
      <c r="C79" s="277">
        <v>1064</v>
      </c>
      <c r="D79" s="277">
        <v>33032</v>
      </c>
      <c r="E79" s="277">
        <v>700</v>
      </c>
      <c r="F79" s="277">
        <v>1115</v>
      </c>
      <c r="G79" s="277">
        <v>23578</v>
      </c>
      <c r="H79" s="277">
        <v>11162</v>
      </c>
      <c r="I79" s="276"/>
      <c r="J79" s="276"/>
    </row>
    <row r="80" spans="2:10" ht="12.75">
      <c r="B80" s="265"/>
      <c r="C80" s="265"/>
      <c r="D80" s="265"/>
      <c r="E80" s="266"/>
      <c r="F80" s="266"/>
      <c r="G80" s="265"/>
      <c r="H80" s="265"/>
      <c r="I80" s="276"/>
      <c r="J80" s="276"/>
    </row>
    <row r="81" spans="1:10" ht="12.75">
      <c r="A81" s="135" t="s">
        <v>229</v>
      </c>
      <c r="B81" s="267">
        <v>22</v>
      </c>
      <c r="C81" s="265" t="s">
        <v>34</v>
      </c>
      <c r="D81" s="267">
        <v>22</v>
      </c>
      <c r="E81" s="267">
        <v>1334</v>
      </c>
      <c r="F81" s="265" t="s">
        <v>34</v>
      </c>
      <c r="G81" s="267">
        <v>29</v>
      </c>
      <c r="H81" s="265" t="s">
        <v>34</v>
      </c>
      <c r="I81" s="276"/>
      <c r="J81" s="276"/>
    </row>
    <row r="82" spans="1:10" ht="12.75">
      <c r="A82" s="135" t="s">
        <v>230</v>
      </c>
      <c r="B82" s="265" t="s">
        <v>34</v>
      </c>
      <c r="C82" s="265" t="s">
        <v>34</v>
      </c>
      <c r="D82" s="265" t="s">
        <v>34</v>
      </c>
      <c r="E82" s="266" t="s">
        <v>34</v>
      </c>
      <c r="F82" s="265" t="s">
        <v>34</v>
      </c>
      <c r="G82" s="265" t="s">
        <v>34</v>
      </c>
      <c r="H82" s="265" t="s">
        <v>34</v>
      </c>
      <c r="I82" s="276"/>
      <c r="J82" s="276"/>
    </row>
    <row r="83" spans="1:10" ht="12.75">
      <c r="A83" s="143" t="s">
        <v>231</v>
      </c>
      <c r="B83" s="277">
        <v>22</v>
      </c>
      <c r="C83" s="277" t="s">
        <v>34</v>
      </c>
      <c r="D83" s="277">
        <v>22</v>
      </c>
      <c r="E83" s="277">
        <v>1334</v>
      </c>
      <c r="F83" s="265" t="s">
        <v>34</v>
      </c>
      <c r="G83" s="277">
        <v>29</v>
      </c>
      <c r="H83" s="277" t="s">
        <v>34</v>
      </c>
      <c r="I83" s="276"/>
      <c r="J83" s="276"/>
    </row>
    <row r="84" spans="2:10" ht="12.75">
      <c r="B84" s="265"/>
      <c r="C84" s="265"/>
      <c r="D84" s="265"/>
      <c r="E84" s="266"/>
      <c r="F84" s="274"/>
      <c r="G84" s="265"/>
      <c r="H84" s="265"/>
      <c r="I84" s="276"/>
      <c r="J84" s="276"/>
    </row>
    <row r="85" spans="1:10" ht="13.5" thickBot="1">
      <c r="A85" s="147" t="s">
        <v>232</v>
      </c>
      <c r="B85" s="269">
        <v>86999</v>
      </c>
      <c r="C85" s="269">
        <v>2310</v>
      </c>
      <c r="D85" s="269">
        <v>89309</v>
      </c>
      <c r="E85" s="269">
        <v>773</v>
      </c>
      <c r="F85" s="269">
        <v>1407</v>
      </c>
      <c r="G85" s="269">
        <v>70467</v>
      </c>
      <c r="H85" s="269">
        <v>28853</v>
      </c>
      <c r="I85" s="276"/>
      <c r="J85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/>
  <dimension ref="A1:I80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88" customWidth="1"/>
    <col min="2" max="2" width="12.7109375" style="88" customWidth="1"/>
    <col min="3" max="4" width="12.7109375" style="100" customWidth="1"/>
    <col min="5" max="5" width="12.7109375" style="88" customWidth="1"/>
    <col min="6" max="7" width="12.7109375" style="100" customWidth="1"/>
    <col min="8" max="8" width="11.421875" style="88" customWidth="1"/>
    <col min="9" max="9" width="11.421875" style="100" customWidth="1"/>
    <col min="10" max="16384" width="11.421875" style="88" customWidth="1"/>
  </cols>
  <sheetData>
    <row r="1" spans="1:9" s="87" customFormat="1" ht="18">
      <c r="A1" s="317" t="s">
        <v>0</v>
      </c>
      <c r="B1" s="317"/>
      <c r="C1" s="317"/>
      <c r="D1" s="317"/>
      <c r="E1" s="317"/>
      <c r="F1" s="317"/>
      <c r="G1" s="317"/>
      <c r="I1" s="101"/>
    </row>
    <row r="2" spans="1:7" ht="12.75">
      <c r="A2" s="105"/>
      <c r="B2" s="105"/>
      <c r="C2" s="110"/>
      <c r="D2" s="110"/>
      <c r="E2" s="105"/>
      <c r="F2" s="110"/>
      <c r="G2" s="110"/>
    </row>
    <row r="3" spans="1:9" s="78" customFormat="1" ht="15">
      <c r="A3" s="318" t="s">
        <v>244</v>
      </c>
      <c r="B3" s="318"/>
      <c r="C3" s="318"/>
      <c r="D3" s="318"/>
      <c r="E3" s="318"/>
      <c r="F3" s="318"/>
      <c r="G3" s="318"/>
      <c r="I3" s="94"/>
    </row>
    <row r="4" spans="3:9" s="78" customFormat="1" ht="14.25">
      <c r="C4" s="94"/>
      <c r="D4" s="94"/>
      <c r="F4" s="94"/>
      <c r="G4" s="94"/>
      <c r="I4" s="94"/>
    </row>
    <row r="5" spans="1:7" ht="12.75">
      <c r="A5" s="319" t="s">
        <v>39</v>
      </c>
      <c r="B5" s="334" t="s">
        <v>20</v>
      </c>
      <c r="C5" s="334"/>
      <c r="D5" s="334"/>
      <c r="E5" s="334" t="s">
        <v>21</v>
      </c>
      <c r="F5" s="334"/>
      <c r="G5" s="321"/>
    </row>
    <row r="6" spans="1:7" ht="13.5" thickBot="1">
      <c r="A6" s="342"/>
      <c r="B6" s="227">
        <v>2000</v>
      </c>
      <c r="C6" s="228">
        <v>2001</v>
      </c>
      <c r="D6" s="228">
        <v>2002</v>
      </c>
      <c r="E6" s="227">
        <v>2000</v>
      </c>
      <c r="F6" s="228">
        <v>2001</v>
      </c>
      <c r="G6" s="229">
        <v>2002</v>
      </c>
    </row>
    <row r="7" spans="1:9" ht="12.75">
      <c r="A7" s="89" t="s">
        <v>40</v>
      </c>
      <c r="B7" s="90">
        <v>61109.997</v>
      </c>
      <c r="C7" s="90">
        <v>72458.596</v>
      </c>
      <c r="D7" s="90">
        <v>60137.185</v>
      </c>
      <c r="E7" s="90">
        <v>6416.846</v>
      </c>
      <c r="F7" s="90">
        <v>4833.543</v>
      </c>
      <c r="G7" s="97">
        <v>3957.526</v>
      </c>
      <c r="H7"/>
      <c r="I7" s="96"/>
    </row>
    <row r="8" spans="1:9" ht="12.75">
      <c r="A8" s="98"/>
      <c r="B8" s="106"/>
      <c r="C8" s="95"/>
      <c r="D8" s="95"/>
      <c r="E8" s="106"/>
      <c r="F8" s="95"/>
      <c r="G8" s="111"/>
      <c r="H8"/>
      <c r="I8" s="96"/>
    </row>
    <row r="9" spans="1:9" ht="12.75">
      <c r="A9" s="233" t="s">
        <v>241</v>
      </c>
      <c r="B9" s="106"/>
      <c r="C9" s="95"/>
      <c r="D9" s="95"/>
      <c r="E9" s="106"/>
      <c r="F9" s="95"/>
      <c r="G9" s="111"/>
      <c r="H9"/>
      <c r="I9" s="96"/>
    </row>
    <row r="10" spans="1:9" ht="12.75">
      <c r="A10" s="234" t="s">
        <v>41</v>
      </c>
      <c r="B10" s="235">
        <v>3538.49</v>
      </c>
      <c r="C10" s="235">
        <v>4755.287</v>
      </c>
      <c r="D10" s="235">
        <f>SUM(D11:D23)</f>
        <v>6359.647</v>
      </c>
      <c r="E10" s="235">
        <v>4030.4020000000005</v>
      </c>
      <c r="F10" s="235">
        <v>2180.787</v>
      </c>
      <c r="G10" s="236">
        <f>SUM(G11:G23)</f>
        <v>2075.6660000000006</v>
      </c>
      <c r="H10"/>
      <c r="I10" s="96"/>
    </row>
    <row r="11" spans="1:9" ht="12.75">
      <c r="A11" s="93" t="s">
        <v>42</v>
      </c>
      <c r="B11" s="106" t="s">
        <v>34</v>
      </c>
      <c r="C11" s="106" t="s">
        <v>34</v>
      </c>
      <c r="D11" s="96">
        <v>2.253</v>
      </c>
      <c r="E11" s="106">
        <v>152.82</v>
      </c>
      <c r="F11" s="113">
        <v>295.327</v>
      </c>
      <c r="G11" s="88">
        <v>232.298</v>
      </c>
      <c r="H11"/>
      <c r="I11" s="96"/>
    </row>
    <row r="12" spans="1:9" ht="12.75">
      <c r="A12" s="93" t="s">
        <v>69</v>
      </c>
      <c r="B12" s="106" t="s">
        <v>34</v>
      </c>
      <c r="C12" s="106">
        <v>69.72</v>
      </c>
      <c r="D12" s="106" t="s">
        <v>34</v>
      </c>
      <c r="E12" s="106" t="s">
        <v>34</v>
      </c>
      <c r="F12" s="106" t="s">
        <v>34</v>
      </c>
      <c r="G12" s="88">
        <v>20</v>
      </c>
      <c r="H12"/>
      <c r="I12" s="96"/>
    </row>
    <row r="13" spans="1:9" ht="12.75">
      <c r="A13" s="93" t="s">
        <v>43</v>
      </c>
      <c r="B13" s="106" t="s">
        <v>34</v>
      </c>
      <c r="C13" s="106" t="s">
        <v>34</v>
      </c>
      <c r="D13" s="106" t="s">
        <v>34</v>
      </c>
      <c r="E13" s="106">
        <v>341.078</v>
      </c>
      <c r="F13" s="113">
        <v>407.244</v>
      </c>
      <c r="G13" s="88">
        <v>414.981</v>
      </c>
      <c r="H13"/>
      <c r="I13" s="96"/>
    </row>
    <row r="14" spans="1:9" ht="12.75">
      <c r="A14" s="93" t="s">
        <v>44</v>
      </c>
      <c r="B14" s="106" t="s">
        <v>34</v>
      </c>
      <c r="C14" s="106" t="s">
        <v>34</v>
      </c>
      <c r="D14" s="106" t="s">
        <v>34</v>
      </c>
      <c r="E14" s="106" t="s">
        <v>34</v>
      </c>
      <c r="F14" s="106">
        <v>0.989</v>
      </c>
      <c r="G14" s="88">
        <v>0.72</v>
      </c>
      <c r="H14"/>
      <c r="I14" s="96"/>
    </row>
    <row r="15" spans="1:9" ht="12.75">
      <c r="A15" s="93" t="s">
        <v>61</v>
      </c>
      <c r="B15" s="106"/>
      <c r="C15" s="95"/>
      <c r="D15" s="95"/>
      <c r="E15" s="106" t="s">
        <v>34</v>
      </c>
      <c r="F15" s="106" t="s">
        <v>34</v>
      </c>
      <c r="G15" s="107" t="s">
        <v>34</v>
      </c>
      <c r="H15"/>
      <c r="I15" s="96"/>
    </row>
    <row r="16" spans="1:9" ht="12.75">
      <c r="A16" s="93" t="s">
        <v>45</v>
      </c>
      <c r="B16" s="106">
        <v>374.1</v>
      </c>
      <c r="C16" s="113">
        <v>224.235</v>
      </c>
      <c r="D16" s="96">
        <v>173.89</v>
      </c>
      <c r="E16" s="106">
        <v>1991.831</v>
      </c>
      <c r="F16" s="113">
        <v>329.561</v>
      </c>
      <c r="G16" s="88">
        <v>543.652</v>
      </c>
      <c r="H16"/>
      <c r="I16" s="96"/>
    </row>
    <row r="17" spans="1:9" ht="12.75">
      <c r="A17" s="93" t="s">
        <v>46</v>
      </c>
      <c r="B17" s="106" t="s">
        <v>34</v>
      </c>
      <c r="C17" s="106" t="s">
        <v>34</v>
      </c>
      <c r="D17" s="106" t="s">
        <v>34</v>
      </c>
      <c r="E17" s="106">
        <v>46.8</v>
      </c>
      <c r="F17" s="113">
        <v>103.32</v>
      </c>
      <c r="G17" s="88">
        <v>99.12</v>
      </c>
      <c r="H17"/>
      <c r="I17" s="96"/>
    </row>
    <row r="18" spans="1:9" ht="12.75">
      <c r="A18" s="93" t="s">
        <v>62</v>
      </c>
      <c r="B18" s="106" t="s">
        <v>34</v>
      </c>
      <c r="C18" s="106" t="s">
        <v>34</v>
      </c>
      <c r="D18" s="106" t="s">
        <v>34</v>
      </c>
      <c r="E18" s="106" t="s">
        <v>34</v>
      </c>
      <c r="F18" s="106" t="s">
        <v>34</v>
      </c>
      <c r="G18" s="107" t="s">
        <v>34</v>
      </c>
      <c r="H18"/>
      <c r="I18" s="96"/>
    </row>
    <row r="19" spans="1:9" ht="12.75">
      <c r="A19" s="93" t="s">
        <v>47</v>
      </c>
      <c r="B19" s="106" t="s">
        <v>34</v>
      </c>
      <c r="C19" s="106" t="s">
        <v>34</v>
      </c>
      <c r="D19" s="106" t="s">
        <v>34</v>
      </c>
      <c r="E19" s="106">
        <v>50.916</v>
      </c>
      <c r="F19" s="113">
        <v>5.591</v>
      </c>
      <c r="G19" s="107" t="s">
        <v>34</v>
      </c>
      <c r="H19"/>
      <c r="I19" s="96"/>
    </row>
    <row r="20" spans="1:9" ht="12.75">
      <c r="A20" s="93" t="s">
        <v>48</v>
      </c>
      <c r="B20" s="106">
        <v>4.21</v>
      </c>
      <c r="C20" s="113" t="s">
        <v>34</v>
      </c>
      <c r="D20" s="106" t="s">
        <v>34</v>
      </c>
      <c r="E20" s="106">
        <v>216.934</v>
      </c>
      <c r="F20" s="113">
        <v>151.446</v>
      </c>
      <c r="G20" s="88">
        <v>129.382</v>
      </c>
      <c r="H20"/>
      <c r="I20" s="96"/>
    </row>
    <row r="21" spans="1:9" ht="12.75">
      <c r="A21" s="93" t="s">
        <v>49</v>
      </c>
      <c r="B21" s="106">
        <v>3160.18</v>
      </c>
      <c r="C21" s="113">
        <v>4461.332</v>
      </c>
      <c r="D21" s="96">
        <v>6183.504</v>
      </c>
      <c r="E21" s="106">
        <v>1156.32</v>
      </c>
      <c r="F21" s="113">
        <v>833.819</v>
      </c>
      <c r="G21" s="88">
        <v>610.657</v>
      </c>
      <c r="H21"/>
      <c r="I21" s="96"/>
    </row>
    <row r="22" spans="1:9" ht="12.75">
      <c r="A22" s="93" t="s">
        <v>50</v>
      </c>
      <c r="B22" s="106" t="s">
        <v>34</v>
      </c>
      <c r="C22" s="106" t="s">
        <v>34</v>
      </c>
      <c r="D22" s="106" t="s">
        <v>34</v>
      </c>
      <c r="E22" s="106">
        <v>25.703</v>
      </c>
      <c r="F22" s="113">
        <v>2.82</v>
      </c>
      <c r="G22" s="88">
        <v>5.056</v>
      </c>
      <c r="H22"/>
      <c r="I22" s="96"/>
    </row>
    <row r="23" spans="1:9" ht="12.75">
      <c r="A23" s="93" t="s">
        <v>63</v>
      </c>
      <c r="B23" s="106" t="s">
        <v>34</v>
      </c>
      <c r="C23" s="106" t="s">
        <v>34</v>
      </c>
      <c r="D23" s="106" t="s">
        <v>34</v>
      </c>
      <c r="E23" s="106">
        <v>48</v>
      </c>
      <c r="F23" s="113">
        <v>50.67</v>
      </c>
      <c r="G23" s="88">
        <v>19.8</v>
      </c>
      <c r="H23"/>
      <c r="I23" s="96"/>
    </row>
    <row r="24" spans="1:9" ht="12.75">
      <c r="A24" s="91" t="s">
        <v>51</v>
      </c>
      <c r="B24" s="106"/>
      <c r="C24" s="95"/>
      <c r="D24" s="95"/>
      <c r="E24" s="106"/>
      <c r="F24" s="95"/>
      <c r="G24" s="111"/>
      <c r="H24"/>
      <c r="I24" s="96"/>
    </row>
    <row r="25" spans="1:9" ht="12.75">
      <c r="A25" s="234" t="s">
        <v>52</v>
      </c>
      <c r="B25" s="106"/>
      <c r="C25" s="95"/>
      <c r="D25" s="95"/>
      <c r="E25" s="106"/>
      <c r="F25" s="95"/>
      <c r="G25" s="111"/>
      <c r="H25"/>
      <c r="I25" s="96"/>
    </row>
    <row r="26" spans="1:9" ht="12.75">
      <c r="A26" s="108" t="s">
        <v>53</v>
      </c>
      <c r="B26" s="106" t="s">
        <v>34</v>
      </c>
      <c r="C26" s="106" t="s">
        <v>34</v>
      </c>
      <c r="D26" s="106" t="s">
        <v>34</v>
      </c>
      <c r="E26" s="106">
        <v>25</v>
      </c>
      <c r="F26" s="113">
        <v>15</v>
      </c>
      <c r="G26" s="88">
        <v>2</v>
      </c>
      <c r="H26"/>
      <c r="I26" s="96"/>
    </row>
    <row r="27" spans="1:9" ht="12.75">
      <c r="A27" s="93" t="s">
        <v>55</v>
      </c>
      <c r="B27" s="106">
        <v>234.31</v>
      </c>
      <c r="C27" s="113">
        <v>1745.05</v>
      </c>
      <c r="D27" s="100">
        <v>775.724</v>
      </c>
      <c r="E27" s="106" t="s">
        <v>34</v>
      </c>
      <c r="F27" s="106" t="s">
        <v>34</v>
      </c>
      <c r="G27" s="107" t="s">
        <v>34</v>
      </c>
      <c r="H27"/>
      <c r="I27" s="96"/>
    </row>
    <row r="28" spans="1:9" ht="12.75">
      <c r="A28" s="98"/>
      <c r="B28" s="106"/>
      <c r="C28" s="95"/>
      <c r="D28" s="95"/>
      <c r="E28" s="106"/>
      <c r="F28" s="95"/>
      <c r="G28" s="111"/>
      <c r="H28"/>
      <c r="I28" s="96"/>
    </row>
    <row r="29" spans="1:9" ht="12.75">
      <c r="A29" s="233" t="s">
        <v>240</v>
      </c>
      <c r="B29" s="106"/>
      <c r="C29" s="95"/>
      <c r="D29" s="95"/>
      <c r="E29" s="106"/>
      <c r="F29" s="95"/>
      <c r="G29" s="111"/>
      <c r="H29"/>
      <c r="I29" s="96"/>
    </row>
    <row r="30" spans="1:7" ht="12.75">
      <c r="A30" s="93" t="s">
        <v>56</v>
      </c>
      <c r="B30" s="106" t="s">
        <v>34</v>
      </c>
      <c r="C30" s="106">
        <v>20.94</v>
      </c>
      <c r="D30" s="106" t="s">
        <v>34</v>
      </c>
      <c r="E30" s="106">
        <v>5.145</v>
      </c>
      <c r="F30" s="113" t="s">
        <v>34</v>
      </c>
      <c r="G30" s="107" t="s">
        <v>34</v>
      </c>
    </row>
    <row r="31" spans="1:7" ht="12.75">
      <c r="A31" s="93" t="s">
        <v>57</v>
      </c>
      <c r="B31" s="106">
        <v>21.4</v>
      </c>
      <c r="C31" s="104">
        <v>64.5</v>
      </c>
      <c r="D31" s="106" t="s">
        <v>34</v>
      </c>
      <c r="E31" s="106" t="s">
        <v>34</v>
      </c>
      <c r="F31" s="106" t="s">
        <v>34</v>
      </c>
      <c r="G31" s="107" t="s">
        <v>34</v>
      </c>
    </row>
    <row r="32" spans="1:7" ht="12.75">
      <c r="A32" s="93" t="s">
        <v>60</v>
      </c>
      <c r="B32" s="106">
        <v>6228.122</v>
      </c>
      <c r="C32" s="104">
        <v>7000.917</v>
      </c>
      <c r="D32" s="100">
        <v>6586.096</v>
      </c>
      <c r="E32" s="106" t="s">
        <v>34</v>
      </c>
      <c r="F32" s="106" t="s">
        <v>34</v>
      </c>
      <c r="G32" s="107" t="s">
        <v>34</v>
      </c>
    </row>
    <row r="33" spans="1:7" ht="12.75">
      <c r="A33" s="93" t="s">
        <v>65</v>
      </c>
      <c r="B33" s="106">
        <v>6045.305</v>
      </c>
      <c r="C33" s="104">
        <v>4511.779</v>
      </c>
      <c r="D33" s="100">
        <v>4991.52</v>
      </c>
      <c r="E33" s="106" t="s">
        <v>34</v>
      </c>
      <c r="F33" s="106" t="s">
        <v>34</v>
      </c>
      <c r="G33" s="107" t="s">
        <v>34</v>
      </c>
    </row>
    <row r="34" spans="1:7" ht="12.75">
      <c r="A34" s="93" t="s">
        <v>66</v>
      </c>
      <c r="B34" s="106">
        <v>44811.147</v>
      </c>
      <c r="C34" s="104">
        <v>54257.881</v>
      </c>
      <c r="D34" s="100">
        <v>41072.282</v>
      </c>
      <c r="E34" s="106" t="s">
        <v>34</v>
      </c>
      <c r="F34" s="106">
        <v>0.733</v>
      </c>
      <c r="G34" s="107" t="s">
        <v>34</v>
      </c>
    </row>
    <row r="35" spans="1:7" ht="12.75">
      <c r="A35" s="93" t="s">
        <v>67</v>
      </c>
      <c r="B35" s="106" t="s">
        <v>34</v>
      </c>
      <c r="C35" s="106" t="s">
        <v>34</v>
      </c>
      <c r="D35" s="106" t="s">
        <v>34</v>
      </c>
      <c r="E35" s="106">
        <v>10.9</v>
      </c>
      <c r="F35" s="104">
        <v>8.81</v>
      </c>
      <c r="G35" s="88">
        <v>7.2</v>
      </c>
    </row>
    <row r="36" spans="1:7" ht="13.5" thickBot="1">
      <c r="A36" s="281" t="s">
        <v>68</v>
      </c>
      <c r="B36" s="109" t="s">
        <v>34</v>
      </c>
      <c r="C36" s="109" t="s">
        <v>34</v>
      </c>
      <c r="D36" s="109" t="s">
        <v>34</v>
      </c>
      <c r="E36" s="109">
        <v>7.6</v>
      </c>
      <c r="F36" s="291">
        <v>17.31</v>
      </c>
      <c r="G36" s="288">
        <v>8.49</v>
      </c>
    </row>
    <row r="37" ht="12.75">
      <c r="A37" s="88" t="s">
        <v>59</v>
      </c>
    </row>
    <row r="39" ht="12.75">
      <c r="A39" s="88" t="s">
        <v>51</v>
      </c>
    </row>
    <row r="40" ht="12.75">
      <c r="A40" s="88" t="s">
        <v>51</v>
      </c>
    </row>
    <row r="41" ht="12.75">
      <c r="A41" s="88" t="s">
        <v>51</v>
      </c>
    </row>
    <row r="42" ht="12.75">
      <c r="A42" s="88" t="s">
        <v>51</v>
      </c>
    </row>
    <row r="43" ht="12.75">
      <c r="A43" s="88" t="s">
        <v>51</v>
      </c>
    </row>
    <row r="44" ht="12.75">
      <c r="A44" s="88" t="s">
        <v>51</v>
      </c>
    </row>
    <row r="45" ht="12.75">
      <c r="A45" s="88" t="s">
        <v>51</v>
      </c>
    </row>
    <row r="46" ht="12.75">
      <c r="A46" s="88" t="s">
        <v>51</v>
      </c>
    </row>
    <row r="47" ht="12.75">
      <c r="A47" s="88" t="s">
        <v>51</v>
      </c>
    </row>
    <row r="48" ht="12.75">
      <c r="A48" s="88" t="s">
        <v>51</v>
      </c>
    </row>
    <row r="49" ht="12.75">
      <c r="A49" s="88" t="s">
        <v>51</v>
      </c>
    </row>
    <row r="50" ht="12.75">
      <c r="A50" s="88" t="s">
        <v>51</v>
      </c>
    </row>
    <row r="51" ht="12.75">
      <c r="A51" s="88" t="s">
        <v>51</v>
      </c>
    </row>
    <row r="52" ht="12.75">
      <c r="A52" s="88" t="s">
        <v>51</v>
      </c>
    </row>
    <row r="53" ht="12.75">
      <c r="A53" s="88" t="s">
        <v>51</v>
      </c>
    </row>
    <row r="54" ht="12.75">
      <c r="A54" s="88" t="s">
        <v>51</v>
      </c>
    </row>
    <row r="55" ht="12.75">
      <c r="A55" s="88" t="s">
        <v>51</v>
      </c>
    </row>
    <row r="56" ht="12.75">
      <c r="A56" s="88" t="s">
        <v>51</v>
      </c>
    </row>
    <row r="57" ht="12.75">
      <c r="A57" s="88" t="s">
        <v>51</v>
      </c>
    </row>
    <row r="58" ht="12.75">
      <c r="A58" s="88" t="s">
        <v>51</v>
      </c>
    </row>
    <row r="59" ht="12.75">
      <c r="A59" s="88" t="s">
        <v>51</v>
      </c>
    </row>
    <row r="60" ht="12.75">
      <c r="A60" s="88" t="s">
        <v>51</v>
      </c>
    </row>
    <row r="61" ht="12.75">
      <c r="A61" s="88" t="s">
        <v>51</v>
      </c>
    </row>
    <row r="62" ht="12.75">
      <c r="A62" s="88" t="s">
        <v>51</v>
      </c>
    </row>
    <row r="63" ht="12.75">
      <c r="A63" s="88" t="s">
        <v>51</v>
      </c>
    </row>
    <row r="64" ht="12.75">
      <c r="A64" s="88" t="s">
        <v>51</v>
      </c>
    </row>
    <row r="65" ht="12.75">
      <c r="A65" s="88" t="s">
        <v>51</v>
      </c>
    </row>
    <row r="66" ht="12.75">
      <c r="A66" s="88" t="s">
        <v>51</v>
      </c>
    </row>
    <row r="67" ht="12.75">
      <c r="A67" s="88" t="s">
        <v>51</v>
      </c>
    </row>
    <row r="68" ht="12.75">
      <c r="A68" s="88" t="s">
        <v>51</v>
      </c>
    </row>
    <row r="69" ht="12.75">
      <c r="A69" s="88" t="s">
        <v>51</v>
      </c>
    </row>
    <row r="70" ht="12.75">
      <c r="A70" s="88" t="s">
        <v>51</v>
      </c>
    </row>
    <row r="71" ht="12.75">
      <c r="A71" s="88" t="s">
        <v>51</v>
      </c>
    </row>
    <row r="72" ht="12.75">
      <c r="A72" s="88" t="s">
        <v>51</v>
      </c>
    </row>
    <row r="73" ht="12.75">
      <c r="A73" s="88" t="s">
        <v>51</v>
      </c>
    </row>
    <row r="74" ht="12.75">
      <c r="A74" s="88" t="s">
        <v>51</v>
      </c>
    </row>
    <row r="75" ht="12.75">
      <c r="A75" s="88" t="s">
        <v>51</v>
      </c>
    </row>
    <row r="76" ht="12.75">
      <c r="A76" s="88" t="s">
        <v>51</v>
      </c>
    </row>
    <row r="77" ht="12.75">
      <c r="A77" s="88" t="s">
        <v>51</v>
      </c>
    </row>
    <row r="78" ht="12.75">
      <c r="A78" s="88" t="s">
        <v>51</v>
      </c>
    </row>
    <row r="79" ht="12.75">
      <c r="A79" s="88" t="s">
        <v>51</v>
      </c>
    </row>
    <row r="80" ht="12.75">
      <c r="A80" s="88" t="s">
        <v>51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/>
  <dimension ref="A1:E27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7109375" style="188" customWidth="1"/>
    <col min="2" max="5" width="23.57421875" style="188" customWidth="1"/>
    <col min="6" max="6" width="15.00390625" style="188" customWidth="1"/>
    <col min="7" max="16384" width="11.00390625" style="188" customWidth="1"/>
  </cols>
  <sheetData>
    <row r="1" spans="1:5" s="187" customFormat="1" ht="18">
      <c r="A1" s="337" t="s">
        <v>0</v>
      </c>
      <c r="B1" s="337"/>
      <c r="C1" s="337"/>
      <c r="D1" s="337"/>
      <c r="E1" s="337"/>
    </row>
    <row r="3" spans="1:5" s="189" customFormat="1" ht="15">
      <c r="A3" s="338" t="s">
        <v>251</v>
      </c>
      <c r="B3" s="338"/>
      <c r="C3" s="338"/>
      <c r="D3" s="338"/>
      <c r="E3" s="338"/>
    </row>
    <row r="4" s="189" customFormat="1" ht="14.25"/>
    <row r="5" spans="1:5" ht="12.75">
      <c r="A5" s="339" t="s">
        <v>74</v>
      </c>
      <c r="B5" s="335" t="s">
        <v>2</v>
      </c>
      <c r="C5" s="335"/>
      <c r="D5" s="335" t="s">
        <v>3</v>
      </c>
      <c r="E5" s="336"/>
    </row>
    <row r="6" spans="1:5" ht="12.75">
      <c r="A6" s="343"/>
      <c r="B6" s="192" t="s">
        <v>75</v>
      </c>
      <c r="C6" s="193"/>
      <c r="D6" s="192" t="s">
        <v>75</v>
      </c>
      <c r="E6" s="194"/>
    </row>
    <row r="7" spans="1:5" ht="12.75">
      <c r="A7" s="343"/>
      <c r="B7" s="196" t="s">
        <v>78</v>
      </c>
      <c r="C7" s="197">
        <v>2002</v>
      </c>
      <c r="D7" s="196" t="s">
        <v>78</v>
      </c>
      <c r="E7" s="198">
        <v>2002</v>
      </c>
    </row>
    <row r="8" spans="1:5" ht="13.5" thickBot="1">
      <c r="A8" s="344"/>
      <c r="B8" s="196" t="s">
        <v>79</v>
      </c>
      <c r="C8" s="196" t="s">
        <v>79</v>
      </c>
      <c r="D8" s="196" t="s">
        <v>80</v>
      </c>
      <c r="E8" s="199" t="s">
        <v>80</v>
      </c>
    </row>
    <row r="9" spans="1:5" ht="12.75">
      <c r="A9" s="200" t="s">
        <v>40</v>
      </c>
      <c r="B9" s="201">
        <v>10431</v>
      </c>
      <c r="C9" s="201">
        <v>9936.841</v>
      </c>
      <c r="D9" s="201">
        <v>7342</v>
      </c>
      <c r="E9" s="202">
        <v>7850.208</v>
      </c>
    </row>
    <row r="10" spans="1:5" ht="12.75">
      <c r="A10" s="195"/>
      <c r="B10" s="203"/>
      <c r="C10" s="203"/>
      <c r="D10" s="203"/>
      <c r="E10" s="204"/>
    </row>
    <row r="11" spans="1:5" ht="12.75">
      <c r="A11" s="244" t="s">
        <v>241</v>
      </c>
      <c r="B11" s="203"/>
      <c r="C11" s="203"/>
      <c r="D11" s="203"/>
      <c r="E11" s="204"/>
    </row>
    <row r="12" spans="1:5" ht="12.75">
      <c r="A12" s="245" t="s">
        <v>41</v>
      </c>
      <c r="B12" s="213">
        <f>SUM(B13:B16)</f>
        <v>91</v>
      </c>
      <c r="C12" s="213">
        <f>SUM(C13:C16)</f>
        <v>96.959</v>
      </c>
      <c r="D12" s="213">
        <f>SUM(D13:D16)</f>
        <v>67</v>
      </c>
      <c r="E12" s="246">
        <f>SUM(E13:E16)</f>
        <v>82.182</v>
      </c>
    </row>
    <row r="13" spans="1:5" ht="12.75">
      <c r="A13" s="205" t="s">
        <v>85</v>
      </c>
      <c r="B13" s="203">
        <v>59</v>
      </c>
      <c r="C13" s="188">
        <v>88.3</v>
      </c>
      <c r="D13" s="203">
        <v>46</v>
      </c>
      <c r="E13" s="188">
        <v>72.5</v>
      </c>
    </row>
    <row r="14" spans="1:5" ht="12.75">
      <c r="A14" s="205" t="s">
        <v>88</v>
      </c>
      <c r="B14" s="203">
        <v>3</v>
      </c>
      <c r="C14" s="188">
        <v>1.524</v>
      </c>
      <c r="D14" s="203">
        <v>4</v>
      </c>
      <c r="E14" s="188">
        <v>2.076</v>
      </c>
    </row>
    <row r="15" spans="1:5" ht="12.75">
      <c r="A15" s="205" t="s">
        <v>91</v>
      </c>
      <c r="B15" s="203">
        <v>5</v>
      </c>
      <c r="C15" s="188">
        <v>5.221</v>
      </c>
      <c r="D15" s="203">
        <v>5</v>
      </c>
      <c r="E15" s="188">
        <v>6.513</v>
      </c>
    </row>
    <row r="16" spans="1:5" ht="12.75">
      <c r="A16" s="205" t="s">
        <v>92</v>
      </c>
      <c r="B16" s="203">
        <v>24</v>
      </c>
      <c r="C16" s="188">
        <v>1.914</v>
      </c>
      <c r="D16" s="203">
        <v>12</v>
      </c>
      <c r="E16" s="188">
        <v>1.093</v>
      </c>
    </row>
    <row r="17" spans="1:5" ht="12.75">
      <c r="A17" s="195"/>
      <c r="B17" s="203"/>
      <c r="C17" s="203"/>
      <c r="D17" s="203"/>
      <c r="E17" s="204"/>
    </row>
    <row r="18" spans="1:5" ht="12.75">
      <c r="A18" s="245" t="s">
        <v>52</v>
      </c>
      <c r="B18" s="203"/>
      <c r="C18" s="203"/>
      <c r="D18" s="203"/>
      <c r="E18" s="204"/>
    </row>
    <row r="19" spans="1:5" ht="12.75">
      <c r="A19" s="205" t="s">
        <v>95</v>
      </c>
      <c r="B19" s="203">
        <v>5</v>
      </c>
      <c r="C19" s="188">
        <v>2.5</v>
      </c>
      <c r="D19" s="203">
        <v>4</v>
      </c>
      <c r="E19" s="188">
        <v>4.759</v>
      </c>
    </row>
    <row r="20" spans="1:5" ht="12.75">
      <c r="A20" s="205" t="s">
        <v>106</v>
      </c>
      <c r="B20" s="203">
        <v>849</v>
      </c>
      <c r="C20" s="188">
        <v>670</v>
      </c>
      <c r="D20" s="203">
        <v>799</v>
      </c>
      <c r="E20" s="188">
        <v>650</v>
      </c>
    </row>
    <row r="21" spans="1:5" ht="12.75">
      <c r="A21" s="195"/>
      <c r="B21" s="203"/>
      <c r="C21" s="203"/>
      <c r="D21" s="203"/>
      <c r="E21" s="204"/>
    </row>
    <row r="22" spans="1:5" ht="12.75">
      <c r="A22" s="244" t="s">
        <v>240</v>
      </c>
      <c r="B22" s="203"/>
      <c r="C22" s="203"/>
      <c r="D22" s="203"/>
      <c r="E22" s="204"/>
    </row>
    <row r="23" spans="1:5" ht="12.75">
      <c r="A23" s="205" t="s">
        <v>107</v>
      </c>
      <c r="B23" s="203">
        <v>3</v>
      </c>
      <c r="C23" s="188">
        <v>1.3</v>
      </c>
      <c r="D23" s="203">
        <v>3</v>
      </c>
      <c r="E23" s="188">
        <v>1.3</v>
      </c>
    </row>
    <row r="24" spans="1:5" ht="12.75">
      <c r="A24" s="205" t="s">
        <v>108</v>
      </c>
      <c r="B24" s="203">
        <v>173</v>
      </c>
      <c r="C24" s="188">
        <v>201</v>
      </c>
      <c r="D24" s="203">
        <v>174</v>
      </c>
      <c r="E24" s="188">
        <v>136</v>
      </c>
    </row>
    <row r="25" spans="1:5" ht="12.75">
      <c r="A25" s="205" t="s">
        <v>110</v>
      </c>
      <c r="B25" s="203" t="s">
        <v>34</v>
      </c>
      <c r="C25" s="188">
        <v>153.7</v>
      </c>
      <c r="D25" s="203" t="s">
        <v>34</v>
      </c>
      <c r="E25" s="188">
        <v>156.5</v>
      </c>
    </row>
    <row r="26" spans="1:5" ht="13.5" thickBot="1">
      <c r="A26" s="289" t="s">
        <v>114</v>
      </c>
      <c r="B26" s="206">
        <v>117</v>
      </c>
      <c r="C26" s="290">
        <v>147.337</v>
      </c>
      <c r="D26" s="206">
        <v>163</v>
      </c>
      <c r="E26" s="290">
        <v>235.053</v>
      </c>
    </row>
    <row r="27" ht="12.75">
      <c r="A27" s="188" t="s">
        <v>118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1"/>
  <dimension ref="A1:H31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302"/>
      <c r="H1" s="302"/>
    </row>
    <row r="2" s="3" customFormat="1" ht="14.25"/>
    <row r="3" spans="1:8" s="3" customFormat="1" ht="15">
      <c r="A3" s="303" t="s">
        <v>33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1"/>
      <c r="B5" s="22"/>
      <c r="C5" s="22"/>
      <c r="D5" s="22"/>
      <c r="E5" s="23" t="s">
        <v>10</v>
      </c>
      <c r="F5" s="22"/>
      <c r="G5" s="24" t="s">
        <v>11</v>
      </c>
      <c r="H5" s="25"/>
    </row>
    <row r="6" spans="1:8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  <c r="G6" s="27" t="s">
        <v>15</v>
      </c>
      <c r="H6" s="28"/>
    </row>
    <row r="7" spans="1:8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  <c r="G7" s="23" t="s">
        <v>20</v>
      </c>
      <c r="H7" s="23" t="s">
        <v>21</v>
      </c>
    </row>
    <row r="8" spans="1:8" ht="13.5" thickBot="1">
      <c r="A8" s="30"/>
      <c r="B8" s="22"/>
      <c r="C8" s="22"/>
      <c r="D8" s="22"/>
      <c r="E8" s="23" t="s">
        <v>22</v>
      </c>
      <c r="F8" s="22"/>
      <c r="G8" s="22"/>
      <c r="H8" s="22"/>
    </row>
    <row r="9" spans="1:8" ht="12.75">
      <c r="A9" s="31">
        <v>1985</v>
      </c>
      <c r="B9" s="66">
        <v>4.6</v>
      </c>
      <c r="C9" s="66">
        <v>11.9</v>
      </c>
      <c r="D9" s="66">
        <v>5.5</v>
      </c>
      <c r="E9" s="67">
        <v>23.181036866082483</v>
      </c>
      <c r="F9" s="68">
        <v>1274.1456612936183</v>
      </c>
      <c r="G9" s="68">
        <v>1982</v>
      </c>
      <c r="H9" s="69" t="s">
        <v>34</v>
      </c>
    </row>
    <row r="10" spans="1:8" ht="12.75">
      <c r="A10" s="35">
        <v>1986</v>
      </c>
      <c r="B10" s="57">
        <v>4.4</v>
      </c>
      <c r="C10" s="57">
        <v>11.4</v>
      </c>
      <c r="D10" s="57">
        <v>5</v>
      </c>
      <c r="E10" s="70">
        <v>25.15836668950513</v>
      </c>
      <c r="F10" s="71">
        <v>1256.1152981621049</v>
      </c>
      <c r="G10" s="71">
        <v>1978</v>
      </c>
      <c r="H10" s="71">
        <v>45</v>
      </c>
    </row>
    <row r="11" spans="1:8" ht="12.75">
      <c r="A11" s="35">
        <v>1987</v>
      </c>
      <c r="B11" s="57">
        <v>3.8</v>
      </c>
      <c r="C11" s="57">
        <v>14.5</v>
      </c>
      <c r="D11" s="57">
        <v>5.5</v>
      </c>
      <c r="E11" s="70">
        <v>25.308619715601072</v>
      </c>
      <c r="F11" s="71">
        <v>1394.348082170375</v>
      </c>
      <c r="G11" s="71">
        <v>1236</v>
      </c>
      <c r="H11" s="71">
        <v>3</v>
      </c>
    </row>
    <row r="12" spans="1:8" ht="12.75">
      <c r="A12" s="35">
        <v>1988</v>
      </c>
      <c r="B12" s="57">
        <v>4.6</v>
      </c>
      <c r="C12" s="57">
        <v>10.4</v>
      </c>
      <c r="D12" s="57">
        <v>4.7</v>
      </c>
      <c r="E12" s="70">
        <v>24.256848532929453</v>
      </c>
      <c r="F12" s="71">
        <v>1141.9229983291864</v>
      </c>
      <c r="G12" s="71">
        <v>11344</v>
      </c>
      <c r="H12" s="72" t="s">
        <v>34</v>
      </c>
    </row>
    <row r="13" spans="1:8" ht="12.75">
      <c r="A13" s="35">
        <v>1989</v>
      </c>
      <c r="B13" s="57">
        <v>6.6</v>
      </c>
      <c r="C13" s="57">
        <v>10.9</v>
      </c>
      <c r="D13" s="57">
        <v>7.2</v>
      </c>
      <c r="E13" s="70">
        <v>25.03215414758453</v>
      </c>
      <c r="F13" s="71">
        <v>1802.3150986260862</v>
      </c>
      <c r="G13" s="71">
        <v>44657</v>
      </c>
      <c r="H13" s="71">
        <v>5154</v>
      </c>
    </row>
    <row r="14" spans="1:8" ht="12.75">
      <c r="A14" s="35">
        <v>1990</v>
      </c>
      <c r="B14" s="57">
        <v>9.1</v>
      </c>
      <c r="C14" s="57">
        <v>11.781697905181918</v>
      </c>
      <c r="D14" s="57">
        <v>10.7</v>
      </c>
      <c r="E14" s="70">
        <v>25.194427415768157</v>
      </c>
      <c r="F14" s="71">
        <v>2695.8037334871924</v>
      </c>
      <c r="G14" s="71">
        <v>109779</v>
      </c>
      <c r="H14" s="72">
        <v>140</v>
      </c>
    </row>
    <row r="15" spans="1:8" ht="12.75">
      <c r="A15" s="35">
        <v>1991</v>
      </c>
      <c r="B15" s="57">
        <v>9.2</v>
      </c>
      <c r="C15" s="57">
        <v>11.847826086956523</v>
      </c>
      <c r="D15" s="57">
        <v>10.9</v>
      </c>
      <c r="E15" s="70">
        <v>24.353010469630863</v>
      </c>
      <c r="F15" s="71">
        <v>2654.478141189764</v>
      </c>
      <c r="G15" s="71">
        <v>138440</v>
      </c>
      <c r="H15" s="71">
        <v>194</v>
      </c>
    </row>
    <row r="16" spans="1:8" ht="12.75">
      <c r="A16" s="35">
        <v>1992</v>
      </c>
      <c r="B16" s="57">
        <v>7.1</v>
      </c>
      <c r="C16" s="57">
        <v>11.83098591549296</v>
      </c>
      <c r="D16" s="57">
        <v>8.4</v>
      </c>
      <c r="E16" s="70">
        <v>22.712247424663133</v>
      </c>
      <c r="F16" s="71">
        <v>1907.828783671703</v>
      </c>
      <c r="G16" s="71">
        <v>64172</v>
      </c>
      <c r="H16" s="71">
        <v>868</v>
      </c>
    </row>
    <row r="17" spans="1:8" ht="12.75">
      <c r="A17" s="35">
        <v>1993</v>
      </c>
      <c r="B17" s="57">
        <v>9.5</v>
      </c>
      <c r="C17" s="57">
        <v>12.210526315789474</v>
      </c>
      <c r="D17" s="57">
        <v>11.6</v>
      </c>
      <c r="E17" s="70">
        <v>20.813049174810384</v>
      </c>
      <c r="F17" s="71">
        <v>2414.313704278004</v>
      </c>
      <c r="G17" s="71">
        <v>90468</v>
      </c>
      <c r="H17" s="71">
        <v>229</v>
      </c>
    </row>
    <row r="18" spans="1:8" ht="12.75">
      <c r="A18" s="35">
        <v>1994</v>
      </c>
      <c r="B18" s="57">
        <v>70.5</v>
      </c>
      <c r="C18" s="57">
        <v>10.297872340425531</v>
      </c>
      <c r="D18" s="57">
        <v>72.6</v>
      </c>
      <c r="E18" s="70">
        <v>20.085824528506006</v>
      </c>
      <c r="F18" s="71">
        <v>14582.308607695359</v>
      </c>
      <c r="G18" s="71">
        <v>435951</v>
      </c>
      <c r="H18" s="71">
        <v>559</v>
      </c>
    </row>
    <row r="19" spans="1:8" ht="12.75">
      <c r="A19" s="35">
        <v>1995</v>
      </c>
      <c r="B19" s="57">
        <v>72.5</v>
      </c>
      <c r="C19" s="57">
        <v>7.641379310344827</v>
      </c>
      <c r="D19" s="57">
        <v>55.4</v>
      </c>
      <c r="E19" s="70">
        <v>21.09552486387076</v>
      </c>
      <c r="F19" s="71">
        <v>11686.9207745844</v>
      </c>
      <c r="G19" s="71">
        <v>591010</v>
      </c>
      <c r="H19" s="72">
        <v>1454</v>
      </c>
    </row>
    <row r="20" spans="1:8" ht="12.75">
      <c r="A20" s="16">
        <v>1996</v>
      </c>
      <c r="B20" s="73">
        <v>82.1</v>
      </c>
      <c r="C20" s="74">
        <v>10.243605359317904</v>
      </c>
      <c r="D20" s="73">
        <v>84.1</v>
      </c>
      <c r="E20" s="75">
        <v>19.731227386919574</v>
      </c>
      <c r="F20" s="76">
        <v>16593.962232399357</v>
      </c>
      <c r="G20" s="76">
        <v>331121</v>
      </c>
      <c r="H20" s="72">
        <v>1281</v>
      </c>
    </row>
    <row r="21" spans="1:8" ht="12.75">
      <c r="A21" s="16">
        <v>1997</v>
      </c>
      <c r="B21" s="73">
        <v>60.3</v>
      </c>
      <c r="C21" s="74">
        <v>9.684908789386402</v>
      </c>
      <c r="D21" s="73">
        <v>58.4</v>
      </c>
      <c r="E21" s="75">
        <v>20.62673542245141</v>
      </c>
      <c r="F21" s="76">
        <v>12046.013486711621</v>
      </c>
      <c r="G21" s="76">
        <v>432590</v>
      </c>
      <c r="H21" s="72">
        <v>1055</v>
      </c>
    </row>
    <row r="22" spans="1:8" ht="12.75">
      <c r="A22" s="16">
        <v>1998</v>
      </c>
      <c r="B22" s="73">
        <v>48.7</v>
      </c>
      <c r="C22" s="74">
        <v>12.97741273100616</v>
      </c>
      <c r="D22" s="73">
        <v>63.2</v>
      </c>
      <c r="E22" s="75">
        <v>19.07612419314125</v>
      </c>
      <c r="F22" s="76">
        <v>12056.11049006527</v>
      </c>
      <c r="G22" s="76">
        <v>565266</v>
      </c>
      <c r="H22" s="72">
        <v>1096</v>
      </c>
    </row>
    <row r="23" spans="1:8" ht="12.75">
      <c r="A23" s="16">
        <v>1999</v>
      </c>
      <c r="B23" s="73">
        <v>43.4</v>
      </c>
      <c r="C23" s="74">
        <f>D23/B23*10</f>
        <v>11.129032258064516</v>
      </c>
      <c r="D23" s="73">
        <v>48.3</v>
      </c>
      <c r="E23" s="75">
        <v>19.256427824456384</v>
      </c>
      <c r="F23" s="76">
        <f>D23*E23*10</f>
        <v>9300.854639212434</v>
      </c>
      <c r="G23" s="76">
        <v>529854</v>
      </c>
      <c r="H23" s="72">
        <v>1541</v>
      </c>
    </row>
    <row r="24" spans="1:8" ht="12.75">
      <c r="A24" s="16">
        <v>2000</v>
      </c>
      <c r="B24" s="73">
        <v>41.3</v>
      </c>
      <c r="C24" s="74">
        <f>D24/B24*10</f>
        <v>14.092009685230027</v>
      </c>
      <c r="D24" s="73">
        <v>58.2</v>
      </c>
      <c r="E24" s="75">
        <v>18.58329426754655</v>
      </c>
      <c r="F24" s="76">
        <f>D24*E24*10</f>
        <v>10815.477263712091</v>
      </c>
      <c r="G24" s="210">
        <v>629390.715</v>
      </c>
      <c r="H24" s="211">
        <v>2749.725</v>
      </c>
    </row>
    <row r="25" spans="1:8" ht="12.75">
      <c r="A25" s="16">
        <v>2001</v>
      </c>
      <c r="B25" s="73">
        <v>49.937</v>
      </c>
      <c r="C25" s="74">
        <f>D25/B25*10</f>
        <v>10.338826921921623</v>
      </c>
      <c r="D25" s="73">
        <v>51.629</v>
      </c>
      <c r="E25" s="75">
        <v>23.084874929381076</v>
      </c>
      <c r="F25" s="76">
        <f>D25*E25*10</f>
        <v>11918.490077290155</v>
      </c>
      <c r="G25" s="210">
        <v>538918.427</v>
      </c>
      <c r="H25" s="211">
        <v>7657.763</v>
      </c>
    </row>
    <row r="26" spans="1:8" ht="12.75">
      <c r="A26" s="16">
        <v>2002</v>
      </c>
      <c r="B26" s="73">
        <v>79.653</v>
      </c>
      <c r="C26" s="74">
        <f>D26/B26*10</f>
        <v>12.583455739269079</v>
      </c>
      <c r="D26" s="73">
        <v>100.231</v>
      </c>
      <c r="E26" s="75">
        <v>20.26</v>
      </c>
      <c r="F26" s="76">
        <f>D26*E26*10</f>
        <v>20306.800600000002</v>
      </c>
      <c r="G26" s="210">
        <v>216050.159</v>
      </c>
      <c r="H26" s="211">
        <v>2285.404</v>
      </c>
    </row>
    <row r="27" spans="1:8" ht="13.5" thickBot="1">
      <c r="A27" s="42" t="s">
        <v>257</v>
      </c>
      <c r="B27" s="77">
        <v>99.2</v>
      </c>
      <c r="C27" s="293">
        <f>D27/B27*10</f>
        <v>14.747983870967742</v>
      </c>
      <c r="D27" s="77">
        <v>146.3</v>
      </c>
      <c r="E27" s="85">
        <v>18.14</v>
      </c>
      <c r="F27" s="79">
        <f>D27*E27*10</f>
        <v>26538.820000000007</v>
      </c>
      <c r="G27" s="79"/>
      <c r="H27" s="80"/>
    </row>
    <row r="28" spans="1:8" ht="12.75">
      <c r="A28" s="21" t="s">
        <v>23</v>
      </c>
      <c r="B28" s="21"/>
      <c r="C28" s="21"/>
      <c r="D28" s="21"/>
      <c r="E28" s="21"/>
      <c r="F28" s="21"/>
      <c r="G28" s="21"/>
      <c r="H28" s="21"/>
    </row>
    <row r="29" spans="1:8" ht="12.75">
      <c r="A29" s="45" t="s">
        <v>24</v>
      </c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H26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302"/>
      <c r="H1" s="1"/>
    </row>
    <row r="2" s="3" customFormat="1" ht="14.25"/>
    <row r="3" spans="1:8" ht="15">
      <c r="A3" s="314" t="s">
        <v>35</v>
      </c>
      <c r="B3" s="314"/>
      <c r="C3" s="314"/>
      <c r="D3" s="314"/>
      <c r="E3" s="314"/>
      <c r="F3" s="314"/>
      <c r="G3" s="314"/>
      <c r="H3" s="21"/>
    </row>
    <row r="4" spans="1:8" ht="12.75">
      <c r="A4" s="21"/>
      <c r="B4" s="47"/>
      <c r="C4" s="28"/>
      <c r="D4" s="28"/>
      <c r="E4" s="28"/>
      <c r="F4" s="48"/>
      <c r="G4" s="21"/>
      <c r="H4" s="21"/>
    </row>
    <row r="5" spans="1:8" ht="12.75">
      <c r="A5" s="345"/>
      <c r="B5" s="345"/>
      <c r="C5" s="346"/>
      <c r="D5" s="27" t="s">
        <v>29</v>
      </c>
      <c r="E5" s="28"/>
      <c r="F5" s="52" t="s">
        <v>30</v>
      </c>
      <c r="G5" s="53"/>
      <c r="H5" s="21"/>
    </row>
    <row r="6" spans="1:8" ht="12.75">
      <c r="A6" s="315" t="s">
        <v>5</v>
      </c>
      <c r="B6" s="315"/>
      <c r="C6" s="316"/>
      <c r="D6" s="23" t="s">
        <v>2</v>
      </c>
      <c r="E6" s="23" t="s">
        <v>3</v>
      </c>
      <c r="F6" s="23" t="s">
        <v>2</v>
      </c>
      <c r="G6" s="23" t="s">
        <v>3</v>
      </c>
      <c r="H6" s="21"/>
    </row>
    <row r="7" spans="1:8" ht="13.5" thickBot="1">
      <c r="A7" s="347"/>
      <c r="B7" s="347"/>
      <c r="C7" s="348"/>
      <c r="D7" s="23" t="s">
        <v>16</v>
      </c>
      <c r="E7" s="23" t="s">
        <v>18</v>
      </c>
      <c r="F7" s="23" t="s">
        <v>16</v>
      </c>
      <c r="G7" s="23" t="s">
        <v>18</v>
      </c>
      <c r="H7" s="21"/>
    </row>
    <row r="8" spans="1:8" ht="12.75">
      <c r="A8" s="328">
        <v>1985</v>
      </c>
      <c r="B8" s="328"/>
      <c r="C8" s="329"/>
      <c r="D8" s="32">
        <v>3.5</v>
      </c>
      <c r="E8" s="32">
        <v>4.4</v>
      </c>
      <c r="F8" s="32">
        <v>1.1</v>
      </c>
      <c r="G8" s="32">
        <v>1.1</v>
      </c>
      <c r="H8" s="21"/>
    </row>
    <row r="9" spans="1:8" ht="12.75">
      <c r="A9" s="312">
        <v>1986</v>
      </c>
      <c r="B9" s="312"/>
      <c r="C9" s="313"/>
      <c r="D9" s="36">
        <v>3.3</v>
      </c>
      <c r="E9" s="36">
        <v>3.9</v>
      </c>
      <c r="F9" s="36">
        <v>1.1</v>
      </c>
      <c r="G9" s="36">
        <v>1.1</v>
      </c>
      <c r="H9" s="21"/>
    </row>
    <row r="10" spans="1:8" ht="12.75">
      <c r="A10" s="312">
        <v>1987</v>
      </c>
      <c r="B10" s="312"/>
      <c r="C10" s="313"/>
      <c r="D10" s="36">
        <v>3</v>
      </c>
      <c r="E10" s="36">
        <v>4.6</v>
      </c>
      <c r="F10" s="36">
        <v>0.8</v>
      </c>
      <c r="G10" s="36">
        <v>0.9</v>
      </c>
      <c r="H10" s="21"/>
    </row>
    <row r="11" spans="1:8" ht="12.75">
      <c r="A11" s="312">
        <v>1988</v>
      </c>
      <c r="B11" s="312"/>
      <c r="C11" s="313"/>
      <c r="D11" s="36">
        <v>4</v>
      </c>
      <c r="E11" s="36">
        <v>4.2</v>
      </c>
      <c r="F11" s="36">
        <v>0.6</v>
      </c>
      <c r="G11" s="36">
        <v>0.5</v>
      </c>
      <c r="H11" s="21"/>
    </row>
    <row r="12" spans="1:8" ht="12.75">
      <c r="A12" s="312">
        <v>1989</v>
      </c>
      <c r="B12" s="312"/>
      <c r="C12" s="313"/>
      <c r="D12" s="36">
        <v>6</v>
      </c>
      <c r="E12" s="36">
        <v>6.7</v>
      </c>
      <c r="F12" s="36">
        <v>0.6</v>
      </c>
      <c r="G12" s="36">
        <v>0.6</v>
      </c>
      <c r="H12" s="21"/>
    </row>
    <row r="13" spans="1:8" ht="12.75">
      <c r="A13" s="312">
        <v>1990</v>
      </c>
      <c r="B13" s="312"/>
      <c r="C13" s="313"/>
      <c r="D13" s="36">
        <v>7.7</v>
      </c>
      <c r="E13" s="36">
        <v>8.8</v>
      </c>
      <c r="F13" s="36">
        <v>1.4</v>
      </c>
      <c r="G13" s="36">
        <v>1.9</v>
      </c>
      <c r="H13" s="21"/>
    </row>
    <row r="14" spans="1:8" ht="12.75">
      <c r="A14" s="312">
        <v>1991</v>
      </c>
      <c r="B14" s="312"/>
      <c r="C14" s="313"/>
      <c r="D14" s="36">
        <v>8.3</v>
      </c>
      <c r="E14" s="36">
        <v>9.9</v>
      </c>
      <c r="F14" s="36">
        <v>0.9</v>
      </c>
      <c r="G14" s="36">
        <v>1</v>
      </c>
      <c r="H14" s="21"/>
    </row>
    <row r="15" spans="1:8" ht="12.75">
      <c r="A15" s="312">
        <v>1992</v>
      </c>
      <c r="B15" s="312"/>
      <c r="C15" s="313"/>
      <c r="D15" s="40">
        <v>6.4</v>
      </c>
      <c r="E15" s="40">
        <v>7.7</v>
      </c>
      <c r="F15" s="40">
        <v>0.7</v>
      </c>
      <c r="G15" s="36">
        <v>0.7</v>
      </c>
      <c r="H15" s="21"/>
    </row>
    <row r="16" spans="1:8" ht="12.75">
      <c r="A16" s="312">
        <v>1993</v>
      </c>
      <c r="B16" s="312"/>
      <c r="C16" s="313"/>
      <c r="D16" s="40">
        <v>8.9</v>
      </c>
      <c r="E16" s="40">
        <v>10.9</v>
      </c>
      <c r="F16" s="40">
        <v>0.6</v>
      </c>
      <c r="G16" s="36">
        <v>0.7</v>
      </c>
      <c r="H16" s="21"/>
    </row>
    <row r="17" spans="1:8" ht="12.75">
      <c r="A17" s="312">
        <v>1994</v>
      </c>
      <c r="B17" s="312"/>
      <c r="C17" s="313"/>
      <c r="D17" s="40">
        <v>64.8</v>
      </c>
      <c r="E17" s="40">
        <v>66.4</v>
      </c>
      <c r="F17" s="40">
        <v>5.8</v>
      </c>
      <c r="G17" s="36">
        <v>6.3</v>
      </c>
      <c r="H17" s="21"/>
    </row>
    <row r="18" spans="1:8" ht="12.75">
      <c r="A18" s="312">
        <v>1995</v>
      </c>
      <c r="B18" s="312"/>
      <c r="C18" s="313"/>
      <c r="D18" s="40">
        <v>65.7</v>
      </c>
      <c r="E18" s="40">
        <v>49.9</v>
      </c>
      <c r="F18" s="40">
        <v>6.8</v>
      </c>
      <c r="G18" s="36">
        <v>5.5</v>
      </c>
      <c r="H18" s="21"/>
    </row>
    <row r="19" spans="1:8" ht="12.75">
      <c r="A19" s="312">
        <v>1996</v>
      </c>
      <c r="B19" s="312"/>
      <c r="C19" s="313"/>
      <c r="D19" s="39">
        <v>73.9</v>
      </c>
      <c r="E19" s="39">
        <v>74</v>
      </c>
      <c r="F19" s="39">
        <v>8.2</v>
      </c>
      <c r="G19" s="58">
        <v>10.1</v>
      </c>
      <c r="H19" s="21"/>
    </row>
    <row r="20" spans="1:8" ht="12.75">
      <c r="A20" s="312">
        <v>1997</v>
      </c>
      <c r="B20" s="312"/>
      <c r="C20" s="313"/>
      <c r="D20" s="39">
        <v>55.9</v>
      </c>
      <c r="E20" s="39">
        <v>53.2</v>
      </c>
      <c r="F20" s="39">
        <v>4.4</v>
      </c>
      <c r="G20" s="58">
        <v>5.2</v>
      </c>
      <c r="H20" s="21"/>
    </row>
    <row r="21" spans="1:8" ht="12.75">
      <c r="A21" s="312">
        <v>1998</v>
      </c>
      <c r="B21" s="312"/>
      <c r="C21" s="313"/>
      <c r="D21" s="39">
        <v>45.3</v>
      </c>
      <c r="E21" s="39">
        <v>56.5</v>
      </c>
      <c r="F21" s="39">
        <v>3.4</v>
      </c>
      <c r="G21" s="58">
        <v>6.7</v>
      </c>
      <c r="H21" s="21"/>
    </row>
    <row r="22" spans="1:7" ht="12.75">
      <c r="A22" s="312">
        <v>1999</v>
      </c>
      <c r="B22" s="312"/>
      <c r="C22" s="313"/>
      <c r="D22" s="39">
        <v>39</v>
      </c>
      <c r="E22" s="39">
        <v>43.2</v>
      </c>
      <c r="F22" s="39">
        <v>4.4</v>
      </c>
      <c r="G22" s="58">
        <v>5.1</v>
      </c>
    </row>
    <row r="23" spans="1:7" ht="12.75">
      <c r="A23" s="35">
        <v>2000</v>
      </c>
      <c r="B23" s="35"/>
      <c r="C23" s="16"/>
      <c r="D23" s="39">
        <v>34.3</v>
      </c>
      <c r="E23" s="39">
        <v>51</v>
      </c>
      <c r="F23" s="39">
        <v>7</v>
      </c>
      <c r="G23" s="58">
        <v>7.2</v>
      </c>
    </row>
    <row r="24" spans="1:7" ht="12.75">
      <c r="A24" s="35">
        <v>2001</v>
      </c>
      <c r="B24" s="35"/>
      <c r="C24" s="16"/>
      <c r="D24" s="39">
        <v>49.676</v>
      </c>
      <c r="E24" s="39">
        <v>51.339</v>
      </c>
      <c r="F24" s="39">
        <v>0.261</v>
      </c>
      <c r="G24" s="58">
        <v>0.29</v>
      </c>
    </row>
    <row r="25" spans="1:7" ht="13.5" thickBot="1">
      <c r="A25" s="330">
        <v>2002</v>
      </c>
      <c r="B25" s="330"/>
      <c r="C25" s="331"/>
      <c r="D25" s="43">
        <v>76.016</v>
      </c>
      <c r="E25" s="43">
        <v>95.139</v>
      </c>
      <c r="F25" s="43">
        <v>3.637</v>
      </c>
      <c r="G25" s="59">
        <v>5.092</v>
      </c>
    </row>
    <row r="26" spans="2:7" ht="12.75">
      <c r="B26" s="61"/>
      <c r="C26" s="61"/>
      <c r="D26" s="61"/>
      <c r="E26" s="61"/>
      <c r="F26" s="61"/>
      <c r="G26" s="61"/>
    </row>
  </sheetData>
  <mergeCells count="21">
    <mergeCell ref="A19:C19"/>
    <mergeCell ref="A20:C20"/>
    <mergeCell ref="A21:C21"/>
    <mergeCell ref="A25:C25"/>
    <mergeCell ref="A22:C22"/>
    <mergeCell ref="A16:C16"/>
    <mergeCell ref="A17:C17"/>
    <mergeCell ref="A18:C18"/>
    <mergeCell ref="A12:C12"/>
    <mergeCell ref="A13:C13"/>
    <mergeCell ref="A14:C14"/>
    <mergeCell ref="A15:C15"/>
    <mergeCell ref="A1:G1"/>
    <mergeCell ref="A11:C11"/>
    <mergeCell ref="A5:C5"/>
    <mergeCell ref="A6:C6"/>
    <mergeCell ref="A3:G3"/>
    <mergeCell ref="A7:C7"/>
    <mergeCell ref="A8:C8"/>
    <mergeCell ref="A9:C9"/>
    <mergeCell ref="A10:C10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K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268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1" t="s">
        <v>176</v>
      </c>
      <c r="B8" s="264" t="s">
        <v>34</v>
      </c>
      <c r="C8" s="274" t="s">
        <v>34</v>
      </c>
      <c r="D8" s="264" t="s">
        <v>34</v>
      </c>
      <c r="E8" s="275" t="s">
        <v>34</v>
      </c>
      <c r="F8" s="265" t="s">
        <v>34</v>
      </c>
      <c r="G8" s="264" t="s">
        <v>34</v>
      </c>
      <c r="H8" s="264" t="s">
        <v>34</v>
      </c>
      <c r="I8" s="276"/>
      <c r="J8" s="276"/>
    </row>
    <row r="9" spans="1:10" ht="12.75">
      <c r="A9" s="135" t="s">
        <v>177</v>
      </c>
      <c r="B9" s="265" t="s">
        <v>34</v>
      </c>
      <c r="C9" s="265" t="s">
        <v>34</v>
      </c>
      <c r="D9" s="265" t="s">
        <v>34</v>
      </c>
      <c r="E9" s="266" t="s">
        <v>34</v>
      </c>
      <c r="F9" s="265" t="s">
        <v>34</v>
      </c>
      <c r="G9" s="265" t="s">
        <v>34</v>
      </c>
      <c r="H9" s="265" t="s">
        <v>34</v>
      </c>
      <c r="I9" s="276"/>
      <c r="J9" s="276"/>
    </row>
    <row r="10" spans="1:10" ht="12.75">
      <c r="A10" s="135" t="s">
        <v>178</v>
      </c>
      <c r="B10" s="265" t="s">
        <v>34</v>
      </c>
      <c r="C10" s="265" t="s">
        <v>34</v>
      </c>
      <c r="D10" s="265" t="s">
        <v>34</v>
      </c>
      <c r="E10" s="266" t="s">
        <v>34</v>
      </c>
      <c r="F10" s="265" t="s">
        <v>34</v>
      </c>
      <c r="G10" s="265" t="s">
        <v>34</v>
      </c>
      <c r="H10" s="265" t="s">
        <v>34</v>
      </c>
      <c r="I10" s="276"/>
      <c r="J10" s="276"/>
    </row>
    <row r="11" spans="1:10" ht="12.75">
      <c r="A11" s="135" t="s">
        <v>179</v>
      </c>
      <c r="B11" s="265" t="s">
        <v>34</v>
      </c>
      <c r="C11" s="265" t="s">
        <v>34</v>
      </c>
      <c r="D11" s="265" t="s">
        <v>34</v>
      </c>
      <c r="E11" s="266" t="s">
        <v>34</v>
      </c>
      <c r="F11" s="265" t="s">
        <v>34</v>
      </c>
      <c r="G11" s="265" t="s">
        <v>34</v>
      </c>
      <c r="H11" s="265" t="s">
        <v>34</v>
      </c>
      <c r="I11" s="276"/>
      <c r="J11" s="276"/>
    </row>
    <row r="12" spans="1:10" ht="12.75">
      <c r="A12" s="143" t="s">
        <v>180</v>
      </c>
      <c r="B12" s="277" t="s">
        <v>34</v>
      </c>
      <c r="C12" s="277" t="s">
        <v>34</v>
      </c>
      <c r="D12" s="277" t="s">
        <v>34</v>
      </c>
      <c r="E12" s="277" t="s">
        <v>34</v>
      </c>
      <c r="F12" s="277" t="s">
        <v>34</v>
      </c>
      <c r="G12" s="277" t="s">
        <v>34</v>
      </c>
      <c r="H12" s="277" t="s">
        <v>34</v>
      </c>
      <c r="I12" s="276"/>
      <c r="J12" s="276"/>
    </row>
    <row r="13" spans="1:10" ht="12.75">
      <c r="A13" s="143"/>
      <c r="B13" s="277"/>
      <c r="C13" s="277"/>
      <c r="D13" s="277"/>
      <c r="E13" s="278"/>
      <c r="F13" s="278"/>
      <c r="G13" s="277"/>
      <c r="H13" s="277"/>
      <c r="I13" s="276"/>
      <c r="J13" s="276"/>
    </row>
    <row r="14" spans="1:10" ht="12.75">
      <c r="A14" s="143" t="s">
        <v>181</v>
      </c>
      <c r="B14" s="277" t="s">
        <v>34</v>
      </c>
      <c r="C14" s="277" t="s">
        <v>34</v>
      </c>
      <c r="D14" s="277" t="s">
        <v>34</v>
      </c>
      <c r="E14" s="278" t="s">
        <v>34</v>
      </c>
      <c r="F14" s="277" t="s">
        <v>34</v>
      </c>
      <c r="G14" s="277" t="s">
        <v>34</v>
      </c>
      <c r="H14" s="277" t="s">
        <v>34</v>
      </c>
      <c r="I14" s="276"/>
      <c r="J14" s="276"/>
    </row>
    <row r="15" spans="1:10" ht="12.75">
      <c r="A15" s="143"/>
      <c r="B15" s="277"/>
      <c r="C15" s="277"/>
      <c r="D15" s="277"/>
      <c r="E15" s="278"/>
      <c r="F15" s="278"/>
      <c r="G15" s="277"/>
      <c r="H15" s="277"/>
      <c r="I15" s="276"/>
      <c r="J15" s="276"/>
    </row>
    <row r="16" spans="1:10" ht="12.75">
      <c r="A16" s="143" t="s">
        <v>182</v>
      </c>
      <c r="B16" s="277" t="s">
        <v>34</v>
      </c>
      <c r="C16" s="277" t="s">
        <v>34</v>
      </c>
      <c r="D16" s="277" t="s">
        <v>34</v>
      </c>
      <c r="E16" s="278" t="s">
        <v>34</v>
      </c>
      <c r="F16" s="277" t="s">
        <v>34</v>
      </c>
      <c r="G16" s="277" t="s">
        <v>34</v>
      </c>
      <c r="H16" s="277" t="s">
        <v>34</v>
      </c>
      <c r="I16" s="276"/>
      <c r="J16" s="276"/>
    </row>
    <row r="17" spans="2:10" ht="12.75">
      <c r="B17" s="265"/>
      <c r="C17" s="265"/>
      <c r="D17" s="265"/>
      <c r="E17" s="266"/>
      <c r="F17" s="266"/>
      <c r="G17" s="265"/>
      <c r="H17" s="265"/>
      <c r="I17" s="276"/>
      <c r="J17" s="276"/>
    </row>
    <row r="18" spans="1:10" ht="12.75">
      <c r="A18" s="135" t="s">
        <v>183</v>
      </c>
      <c r="B18" s="265">
        <v>579</v>
      </c>
      <c r="C18" s="265" t="s">
        <v>34</v>
      </c>
      <c r="D18" s="265">
        <v>579</v>
      </c>
      <c r="E18" s="266">
        <v>3500</v>
      </c>
      <c r="F18" s="265" t="s">
        <v>34</v>
      </c>
      <c r="G18" s="265">
        <v>2027</v>
      </c>
      <c r="H18" s="265" t="s">
        <v>34</v>
      </c>
      <c r="I18" s="276"/>
      <c r="J18" s="276"/>
    </row>
    <row r="19" spans="1:10" ht="12.75">
      <c r="A19" s="135" t="s">
        <v>184</v>
      </c>
      <c r="B19" s="265" t="s">
        <v>34</v>
      </c>
      <c r="C19" s="265" t="s">
        <v>34</v>
      </c>
      <c r="D19" s="265" t="s">
        <v>34</v>
      </c>
      <c r="E19" s="265" t="s">
        <v>34</v>
      </c>
      <c r="F19" s="265" t="s">
        <v>34</v>
      </c>
      <c r="G19" s="265" t="s">
        <v>34</v>
      </c>
      <c r="H19" s="265" t="s">
        <v>34</v>
      </c>
      <c r="I19" s="276"/>
      <c r="J19" s="276"/>
    </row>
    <row r="20" spans="1:10" ht="12.75">
      <c r="A20" s="135" t="s">
        <v>185</v>
      </c>
      <c r="B20" s="265" t="s">
        <v>34</v>
      </c>
      <c r="C20" s="265" t="s">
        <v>34</v>
      </c>
      <c r="D20" s="265" t="s">
        <v>34</v>
      </c>
      <c r="E20" s="265" t="s">
        <v>34</v>
      </c>
      <c r="F20" s="265" t="s">
        <v>34</v>
      </c>
      <c r="G20" s="265" t="s">
        <v>34</v>
      </c>
      <c r="H20" s="265" t="s">
        <v>34</v>
      </c>
      <c r="I20" s="276"/>
      <c r="J20" s="276"/>
    </row>
    <row r="21" spans="1:10" ht="12.75">
      <c r="A21" s="143" t="s">
        <v>285</v>
      </c>
      <c r="B21" s="277">
        <v>579</v>
      </c>
      <c r="C21" s="277" t="s">
        <v>34</v>
      </c>
      <c r="D21" s="277">
        <v>579</v>
      </c>
      <c r="E21" s="277">
        <v>3500</v>
      </c>
      <c r="F21" s="277" t="s">
        <v>34</v>
      </c>
      <c r="G21" s="277">
        <v>2027</v>
      </c>
      <c r="H21" s="277" t="s">
        <v>34</v>
      </c>
      <c r="I21" s="276"/>
      <c r="J21" s="276"/>
    </row>
    <row r="22" spans="2:10" ht="12.75">
      <c r="B22" s="277"/>
      <c r="C22" s="277"/>
      <c r="D22" s="277"/>
      <c r="E22" s="278"/>
      <c r="F22" s="278"/>
      <c r="G22" s="277"/>
      <c r="H22" s="277"/>
      <c r="I22" s="276"/>
      <c r="J22" s="276"/>
    </row>
    <row r="23" spans="1:10" ht="12.75">
      <c r="A23" s="143" t="s">
        <v>186</v>
      </c>
      <c r="B23" s="277">
        <v>4585</v>
      </c>
      <c r="C23" s="277">
        <v>2250</v>
      </c>
      <c r="D23" s="277">
        <v>6835</v>
      </c>
      <c r="E23" s="278">
        <v>1500</v>
      </c>
      <c r="F23" s="278">
        <v>2140</v>
      </c>
      <c r="G23" s="277">
        <v>11693</v>
      </c>
      <c r="H23" s="277">
        <v>4500</v>
      </c>
      <c r="I23" s="276"/>
      <c r="J23" s="276"/>
    </row>
    <row r="24" spans="1:10" ht="12.75">
      <c r="A24" s="143"/>
      <c r="B24" s="277"/>
      <c r="C24" s="277"/>
      <c r="D24" s="277"/>
      <c r="E24" s="278"/>
      <c r="F24" s="278"/>
      <c r="G24" s="277"/>
      <c r="H24" s="277"/>
      <c r="I24" s="276"/>
      <c r="J24" s="276"/>
    </row>
    <row r="25" spans="1:10" ht="12.75">
      <c r="A25" s="143" t="s">
        <v>187</v>
      </c>
      <c r="B25" s="277">
        <v>173</v>
      </c>
      <c r="C25" s="277">
        <v>58</v>
      </c>
      <c r="D25" s="277">
        <v>231</v>
      </c>
      <c r="E25" s="278">
        <v>1800</v>
      </c>
      <c r="F25" s="278">
        <v>2700</v>
      </c>
      <c r="G25" s="277">
        <v>468</v>
      </c>
      <c r="H25" s="277">
        <v>384</v>
      </c>
      <c r="I25" s="276"/>
      <c r="J25" s="276"/>
    </row>
    <row r="26" spans="2:10" ht="12.75">
      <c r="B26" s="265"/>
      <c r="C26" s="265"/>
      <c r="D26" s="265"/>
      <c r="E26" s="266"/>
      <c r="F26" s="266"/>
      <c r="G26" s="265"/>
      <c r="H26" s="265"/>
      <c r="I26" s="276"/>
      <c r="J26" s="276"/>
    </row>
    <row r="27" spans="1:10" ht="12.75">
      <c r="A27" s="135" t="s">
        <v>188</v>
      </c>
      <c r="B27" s="265">
        <v>266</v>
      </c>
      <c r="C27" s="265">
        <v>571</v>
      </c>
      <c r="D27" s="265">
        <v>837</v>
      </c>
      <c r="E27" s="266">
        <v>2053</v>
      </c>
      <c r="F27" s="266">
        <v>3737</v>
      </c>
      <c r="G27" s="265">
        <v>2680</v>
      </c>
      <c r="H27" s="265" t="s">
        <v>34</v>
      </c>
      <c r="I27" s="276"/>
      <c r="J27" s="276"/>
    </row>
    <row r="28" spans="1:10" ht="12.75">
      <c r="A28" s="135" t="s">
        <v>189</v>
      </c>
      <c r="B28" s="265">
        <v>2329</v>
      </c>
      <c r="C28" s="265">
        <v>683</v>
      </c>
      <c r="D28" s="265">
        <v>3012</v>
      </c>
      <c r="E28" s="266">
        <v>825</v>
      </c>
      <c r="F28" s="266">
        <v>1609</v>
      </c>
      <c r="G28" s="265">
        <v>3020</v>
      </c>
      <c r="H28" s="265" t="s">
        <v>34</v>
      </c>
      <c r="I28" s="276"/>
      <c r="J28" s="276"/>
    </row>
    <row r="29" spans="1:10" ht="12.75">
      <c r="A29" s="135" t="s">
        <v>190</v>
      </c>
      <c r="B29" s="265">
        <v>1809</v>
      </c>
      <c r="C29" s="265">
        <v>2442</v>
      </c>
      <c r="D29" s="265">
        <v>4251</v>
      </c>
      <c r="E29" s="266">
        <v>500</v>
      </c>
      <c r="F29" s="266">
        <v>2000</v>
      </c>
      <c r="G29" s="265">
        <v>5789</v>
      </c>
      <c r="H29" s="265">
        <v>2605</v>
      </c>
      <c r="I29" s="276"/>
      <c r="J29" s="276"/>
    </row>
    <row r="30" spans="1:10" ht="12.75">
      <c r="A30" s="143" t="s">
        <v>286</v>
      </c>
      <c r="B30" s="277">
        <v>4404</v>
      </c>
      <c r="C30" s="277">
        <v>3696</v>
      </c>
      <c r="D30" s="277">
        <v>8100</v>
      </c>
      <c r="E30" s="277">
        <v>766</v>
      </c>
      <c r="F30" s="277">
        <v>2196</v>
      </c>
      <c r="G30" s="277">
        <v>11489</v>
      </c>
      <c r="H30" s="277">
        <v>2605</v>
      </c>
      <c r="I30" s="276"/>
      <c r="J30" s="276"/>
    </row>
    <row r="31" spans="2:10" ht="12.75">
      <c r="B31" s="265"/>
      <c r="C31" s="265"/>
      <c r="D31" s="265"/>
      <c r="E31" s="266"/>
      <c r="F31" s="266"/>
      <c r="G31" s="265"/>
      <c r="H31" s="265"/>
      <c r="I31" s="276"/>
      <c r="J31" s="276"/>
    </row>
    <row r="32" spans="1:10" ht="12.75">
      <c r="A32" s="135" t="s">
        <v>191</v>
      </c>
      <c r="B32" s="280">
        <v>548</v>
      </c>
      <c r="C32" s="280">
        <v>11</v>
      </c>
      <c r="D32" s="265">
        <v>559</v>
      </c>
      <c r="E32" s="280">
        <v>1437</v>
      </c>
      <c r="F32" s="280">
        <v>2436</v>
      </c>
      <c r="G32" s="266">
        <v>814</v>
      </c>
      <c r="H32" s="280">
        <v>593</v>
      </c>
      <c r="I32" s="276"/>
      <c r="J32" s="276"/>
    </row>
    <row r="33" spans="1:10" ht="12.75">
      <c r="A33" s="135" t="s">
        <v>192</v>
      </c>
      <c r="B33" s="280">
        <v>27</v>
      </c>
      <c r="C33" s="280">
        <v>102</v>
      </c>
      <c r="D33" s="265">
        <v>129</v>
      </c>
      <c r="E33" s="280">
        <v>2200</v>
      </c>
      <c r="F33" s="280">
        <v>3500</v>
      </c>
      <c r="G33" s="266">
        <v>416</v>
      </c>
      <c r="H33" s="280">
        <v>250</v>
      </c>
      <c r="I33" s="276"/>
      <c r="J33" s="276"/>
    </row>
    <row r="34" spans="1:10" ht="12.75">
      <c r="A34" s="135" t="s">
        <v>193</v>
      </c>
      <c r="B34" s="280">
        <v>530</v>
      </c>
      <c r="C34" s="280">
        <v>64</v>
      </c>
      <c r="D34" s="265">
        <v>594</v>
      </c>
      <c r="E34" s="280">
        <v>989</v>
      </c>
      <c r="F34" s="280">
        <v>1938</v>
      </c>
      <c r="G34" s="266">
        <v>648</v>
      </c>
      <c r="H34" s="280">
        <v>178</v>
      </c>
      <c r="I34" s="276"/>
      <c r="J34" s="276"/>
    </row>
    <row r="35" spans="1:10" ht="12.75">
      <c r="A35" s="135" t="s">
        <v>194</v>
      </c>
      <c r="B35" s="280">
        <v>69</v>
      </c>
      <c r="C35" s="280">
        <v>20</v>
      </c>
      <c r="D35" s="265">
        <v>89</v>
      </c>
      <c r="E35" s="280">
        <v>1290</v>
      </c>
      <c r="F35" s="280">
        <v>1900</v>
      </c>
      <c r="G35" s="266">
        <v>127</v>
      </c>
      <c r="H35" s="280" t="s">
        <v>34</v>
      </c>
      <c r="I35" s="276"/>
      <c r="J35" s="276"/>
    </row>
    <row r="36" spans="1:10" ht="12.75">
      <c r="A36" s="143" t="s">
        <v>195</v>
      </c>
      <c r="B36" s="277">
        <v>1174</v>
      </c>
      <c r="C36" s="277">
        <v>197</v>
      </c>
      <c r="D36" s="277">
        <v>1371</v>
      </c>
      <c r="E36" s="277">
        <v>1244</v>
      </c>
      <c r="F36" s="277">
        <v>2771</v>
      </c>
      <c r="G36" s="277">
        <v>2005</v>
      </c>
      <c r="H36" s="277">
        <v>1021</v>
      </c>
      <c r="I36" s="276"/>
      <c r="J36" s="276"/>
    </row>
    <row r="37" spans="1:10" ht="12.75">
      <c r="A37" s="143"/>
      <c r="B37" s="277"/>
      <c r="C37" s="277"/>
      <c r="D37" s="277"/>
      <c r="E37" s="278"/>
      <c r="F37" s="278"/>
      <c r="G37" s="277"/>
      <c r="H37" s="277"/>
      <c r="I37" s="276"/>
      <c r="J37" s="276"/>
    </row>
    <row r="38" spans="1:10" ht="12.75">
      <c r="A38" s="143" t="s">
        <v>196</v>
      </c>
      <c r="B38" s="278">
        <v>150</v>
      </c>
      <c r="C38" s="278" t="s">
        <v>34</v>
      </c>
      <c r="D38" s="277">
        <v>150</v>
      </c>
      <c r="E38" s="278">
        <v>1000</v>
      </c>
      <c r="F38" s="278" t="s">
        <v>34</v>
      </c>
      <c r="G38" s="278">
        <v>150</v>
      </c>
      <c r="H38" s="278">
        <v>102</v>
      </c>
      <c r="I38" s="276"/>
      <c r="J38" s="276"/>
    </row>
    <row r="39" spans="2:10" ht="12.75">
      <c r="B39" s="265"/>
      <c r="C39" s="265"/>
      <c r="D39" s="265"/>
      <c r="E39" s="266"/>
      <c r="F39" s="266"/>
      <c r="G39" s="265"/>
      <c r="H39" s="265"/>
      <c r="I39" s="276"/>
      <c r="J39" s="276"/>
    </row>
    <row r="40" spans="1:10" ht="12.75">
      <c r="A40" s="135" t="s">
        <v>197</v>
      </c>
      <c r="B40" s="266">
        <v>235</v>
      </c>
      <c r="C40" s="266">
        <v>183</v>
      </c>
      <c r="D40" s="265">
        <v>418</v>
      </c>
      <c r="E40" s="266">
        <v>500</v>
      </c>
      <c r="F40" s="266">
        <v>1600</v>
      </c>
      <c r="G40" s="266">
        <v>410</v>
      </c>
      <c r="H40" s="266" t="s">
        <v>34</v>
      </c>
      <c r="I40" s="276"/>
      <c r="J40" s="276"/>
    </row>
    <row r="41" spans="1:10" ht="12.75">
      <c r="A41" s="135" t="s">
        <v>198</v>
      </c>
      <c r="B41" s="265">
        <v>1705</v>
      </c>
      <c r="C41" s="265" t="s">
        <v>34</v>
      </c>
      <c r="D41" s="265">
        <v>1705</v>
      </c>
      <c r="E41" s="266">
        <v>2000</v>
      </c>
      <c r="F41" s="266" t="s">
        <v>34</v>
      </c>
      <c r="G41" s="265">
        <v>3410</v>
      </c>
      <c r="H41" s="265">
        <v>3100</v>
      </c>
      <c r="I41" s="276"/>
      <c r="J41" s="276"/>
    </row>
    <row r="42" spans="1:10" ht="12.75">
      <c r="A42" s="135" t="s">
        <v>199</v>
      </c>
      <c r="B42" s="266">
        <v>1237</v>
      </c>
      <c r="C42" s="266">
        <v>1014</v>
      </c>
      <c r="D42" s="265">
        <v>2251</v>
      </c>
      <c r="E42" s="266">
        <v>800</v>
      </c>
      <c r="F42" s="266">
        <v>1900</v>
      </c>
      <c r="G42" s="266">
        <v>2916</v>
      </c>
      <c r="H42" s="267">
        <v>1531</v>
      </c>
      <c r="I42" s="276"/>
      <c r="J42" s="276"/>
    </row>
    <row r="43" spans="1:11" ht="12.75">
      <c r="A43" s="135" t="s">
        <v>200</v>
      </c>
      <c r="B43" s="266">
        <v>3698</v>
      </c>
      <c r="C43" s="266">
        <v>427</v>
      </c>
      <c r="D43" s="265">
        <v>4125</v>
      </c>
      <c r="E43" s="266">
        <v>500</v>
      </c>
      <c r="F43" s="266">
        <v>900</v>
      </c>
      <c r="G43" s="266">
        <v>2233</v>
      </c>
      <c r="H43" s="266">
        <v>1624</v>
      </c>
      <c r="I43" s="276"/>
      <c r="J43" s="276"/>
      <c r="K43" s="276"/>
    </row>
    <row r="44" spans="1:10" ht="12.75">
      <c r="A44" s="135" t="s">
        <v>201</v>
      </c>
      <c r="B44" s="266">
        <v>412</v>
      </c>
      <c r="C44" s="266">
        <v>22</v>
      </c>
      <c r="D44" s="265">
        <v>434</v>
      </c>
      <c r="E44" s="266">
        <v>1500</v>
      </c>
      <c r="F44" s="266">
        <v>1800</v>
      </c>
      <c r="G44" s="266">
        <v>658</v>
      </c>
      <c r="H44" s="266">
        <v>790</v>
      </c>
      <c r="I44" s="276"/>
      <c r="J44" s="276"/>
    </row>
    <row r="45" spans="1:10" ht="12.75">
      <c r="A45" s="135" t="s">
        <v>202</v>
      </c>
      <c r="B45" s="266">
        <v>190</v>
      </c>
      <c r="C45" s="266" t="s">
        <v>34</v>
      </c>
      <c r="D45" s="265">
        <v>190</v>
      </c>
      <c r="E45" s="266">
        <v>800</v>
      </c>
      <c r="F45" s="266" t="s">
        <v>34</v>
      </c>
      <c r="G45" s="266">
        <v>152</v>
      </c>
      <c r="H45" s="266">
        <v>76</v>
      </c>
      <c r="I45" s="276"/>
      <c r="J45" s="276"/>
    </row>
    <row r="46" spans="1:10" ht="12.75">
      <c r="A46" s="135" t="s">
        <v>203</v>
      </c>
      <c r="B46" s="266">
        <v>734</v>
      </c>
      <c r="C46" s="266">
        <v>169</v>
      </c>
      <c r="D46" s="265">
        <v>903</v>
      </c>
      <c r="E46" s="266">
        <v>900</v>
      </c>
      <c r="F46" s="266">
        <v>1200</v>
      </c>
      <c r="G46" s="266">
        <v>863</v>
      </c>
      <c r="H46" s="266">
        <v>777</v>
      </c>
      <c r="I46" s="276"/>
      <c r="J46" s="276"/>
    </row>
    <row r="47" spans="1:10" ht="12.75">
      <c r="A47" s="135" t="s">
        <v>204</v>
      </c>
      <c r="B47" s="266">
        <v>9459</v>
      </c>
      <c r="C47" s="266">
        <v>1614</v>
      </c>
      <c r="D47" s="265">
        <v>11073</v>
      </c>
      <c r="E47" s="266">
        <v>700</v>
      </c>
      <c r="F47" s="266">
        <v>2500</v>
      </c>
      <c r="G47" s="266">
        <v>10656</v>
      </c>
      <c r="H47" s="266">
        <v>6740</v>
      </c>
      <c r="I47" s="276"/>
      <c r="J47" s="276"/>
    </row>
    <row r="48" spans="1:10" ht="12.75">
      <c r="A48" s="135" t="s">
        <v>205</v>
      </c>
      <c r="B48" s="266">
        <v>669</v>
      </c>
      <c r="C48" s="266">
        <v>457</v>
      </c>
      <c r="D48" s="265">
        <v>1126</v>
      </c>
      <c r="E48" s="266">
        <v>800</v>
      </c>
      <c r="F48" s="266">
        <v>2000</v>
      </c>
      <c r="G48" s="266">
        <v>1449</v>
      </c>
      <c r="H48" s="266">
        <v>1351</v>
      </c>
      <c r="I48" s="276"/>
      <c r="J48" s="276"/>
    </row>
    <row r="49" spans="1:10" ht="12.75">
      <c r="A49" s="143" t="s">
        <v>287</v>
      </c>
      <c r="B49" s="277">
        <v>18339</v>
      </c>
      <c r="C49" s="277">
        <v>3886</v>
      </c>
      <c r="D49" s="277">
        <v>22225</v>
      </c>
      <c r="E49" s="277">
        <v>815</v>
      </c>
      <c r="F49" s="277">
        <f>((F40*C40)+(F42*C42)+(F43*C43)+(F44*C44)+(F46*C46)+(F47*C47)+(F48*C48))/C49</f>
        <v>2005.9444158517756</v>
      </c>
      <c r="G49" s="277">
        <f>SUM(G40:G48)</f>
        <v>22747</v>
      </c>
      <c r="H49" s="277">
        <f>SUM(H40:H48)</f>
        <v>15989</v>
      </c>
      <c r="I49" s="276"/>
      <c r="J49" s="276"/>
    </row>
    <row r="50" spans="1:10" ht="12.75">
      <c r="A50" s="143"/>
      <c r="B50" s="277"/>
      <c r="C50" s="277"/>
      <c r="D50" s="277"/>
      <c r="E50" s="278"/>
      <c r="F50" s="278"/>
      <c r="G50" s="277"/>
      <c r="H50" s="277"/>
      <c r="I50" s="276"/>
      <c r="J50" s="276"/>
    </row>
    <row r="51" spans="1:10" ht="12.75">
      <c r="A51" s="143" t="s">
        <v>206</v>
      </c>
      <c r="B51" s="278">
        <v>125</v>
      </c>
      <c r="C51" s="278">
        <v>1957</v>
      </c>
      <c r="D51" s="277">
        <v>2082</v>
      </c>
      <c r="E51" s="278">
        <v>700</v>
      </c>
      <c r="F51" s="278">
        <v>1600</v>
      </c>
      <c r="G51" s="278">
        <v>3219</v>
      </c>
      <c r="H51" s="278">
        <v>2575</v>
      </c>
      <c r="I51" s="276"/>
      <c r="J51" s="276"/>
    </row>
    <row r="52" spans="2:10" ht="12.75">
      <c r="B52" s="265"/>
      <c r="C52" s="265"/>
      <c r="D52" s="265"/>
      <c r="E52" s="266"/>
      <c r="F52" s="266"/>
      <c r="G52" s="265"/>
      <c r="H52" s="265"/>
      <c r="I52" s="276"/>
      <c r="J52" s="276"/>
    </row>
    <row r="53" spans="1:10" ht="12.75">
      <c r="A53" s="135" t="s">
        <v>207</v>
      </c>
      <c r="B53" s="265">
        <v>81</v>
      </c>
      <c r="C53" s="265">
        <v>1088</v>
      </c>
      <c r="D53" s="265">
        <v>1169</v>
      </c>
      <c r="E53" s="266">
        <v>1150</v>
      </c>
      <c r="F53" s="266">
        <v>2500</v>
      </c>
      <c r="G53" s="265">
        <v>2813</v>
      </c>
      <c r="H53" s="265">
        <v>1913</v>
      </c>
      <c r="I53" s="276"/>
      <c r="J53" s="276"/>
    </row>
    <row r="54" spans="1:10" ht="12.75">
      <c r="A54" s="135" t="s">
        <v>208</v>
      </c>
      <c r="B54" s="265">
        <v>3615</v>
      </c>
      <c r="C54" s="265">
        <v>8967</v>
      </c>
      <c r="D54" s="265">
        <v>12582</v>
      </c>
      <c r="E54" s="266">
        <v>625</v>
      </c>
      <c r="F54" s="266">
        <v>1500</v>
      </c>
      <c r="G54" s="265">
        <v>15710</v>
      </c>
      <c r="H54" s="265">
        <v>7500</v>
      </c>
      <c r="I54" s="276"/>
      <c r="J54" s="276"/>
    </row>
    <row r="55" spans="1:10" ht="12.75">
      <c r="A55" s="135" t="s">
        <v>209</v>
      </c>
      <c r="B55" s="265">
        <v>144</v>
      </c>
      <c r="C55" s="265">
        <v>304</v>
      </c>
      <c r="D55" s="265">
        <v>448</v>
      </c>
      <c r="E55" s="266">
        <v>1060</v>
      </c>
      <c r="F55" s="266">
        <v>1780</v>
      </c>
      <c r="G55" s="265">
        <v>694</v>
      </c>
      <c r="H55" s="265">
        <v>278</v>
      </c>
      <c r="I55" s="276"/>
      <c r="J55" s="276"/>
    </row>
    <row r="56" spans="1:10" ht="12.75">
      <c r="A56" s="135" t="s">
        <v>210</v>
      </c>
      <c r="B56" s="265">
        <v>51</v>
      </c>
      <c r="C56" s="265">
        <v>94</v>
      </c>
      <c r="D56" s="265">
        <v>145</v>
      </c>
      <c r="E56" s="266">
        <v>550</v>
      </c>
      <c r="F56" s="266" t="s">
        <v>34</v>
      </c>
      <c r="G56" s="265">
        <v>28</v>
      </c>
      <c r="H56" s="265">
        <v>14</v>
      </c>
      <c r="I56" s="276"/>
      <c r="J56" s="276"/>
    </row>
    <row r="57" spans="1:10" ht="12.75">
      <c r="A57" s="135" t="s">
        <v>211</v>
      </c>
      <c r="B57" s="265">
        <v>1190</v>
      </c>
      <c r="C57" s="265">
        <v>1859</v>
      </c>
      <c r="D57" s="265">
        <v>3049</v>
      </c>
      <c r="E57" s="266">
        <v>1270</v>
      </c>
      <c r="F57" s="266">
        <v>1500</v>
      </c>
      <c r="G57" s="265">
        <v>4300</v>
      </c>
      <c r="H57" s="265">
        <v>430</v>
      </c>
      <c r="I57" s="276"/>
      <c r="J57" s="276"/>
    </row>
    <row r="58" spans="1:10" ht="12.75">
      <c r="A58" s="143" t="s">
        <v>288</v>
      </c>
      <c r="B58" s="277">
        <v>5081</v>
      </c>
      <c r="C58" s="277">
        <v>12312</v>
      </c>
      <c r="D58" s="277">
        <v>17393</v>
      </c>
      <c r="E58" s="277">
        <v>796</v>
      </c>
      <c r="F58" s="277">
        <v>1584</v>
      </c>
      <c r="G58" s="277">
        <v>23545</v>
      </c>
      <c r="H58" s="277">
        <v>10135</v>
      </c>
      <c r="I58" s="276"/>
      <c r="J58" s="276"/>
    </row>
    <row r="59" spans="2:10" ht="12.75">
      <c r="B59" s="265"/>
      <c r="C59" s="265"/>
      <c r="D59" s="265"/>
      <c r="E59" s="266"/>
      <c r="F59" s="266"/>
      <c r="G59" s="265"/>
      <c r="H59" s="265"/>
      <c r="I59" s="276"/>
      <c r="J59" s="276"/>
    </row>
    <row r="60" spans="1:10" ht="12.75">
      <c r="A60" s="135" t="s">
        <v>213</v>
      </c>
      <c r="B60" s="266">
        <v>49</v>
      </c>
      <c r="C60" s="266">
        <v>78</v>
      </c>
      <c r="D60" s="265">
        <v>127</v>
      </c>
      <c r="E60" s="266">
        <v>650</v>
      </c>
      <c r="F60" s="266">
        <v>1500</v>
      </c>
      <c r="G60" s="266">
        <v>149</v>
      </c>
      <c r="H60" s="266">
        <v>90</v>
      </c>
      <c r="I60" s="276"/>
      <c r="J60" s="276"/>
    </row>
    <row r="61" spans="1:10" ht="12.75">
      <c r="A61" s="135" t="s">
        <v>214</v>
      </c>
      <c r="B61" s="266">
        <v>10</v>
      </c>
      <c r="C61" s="266">
        <v>8</v>
      </c>
      <c r="D61" s="265">
        <v>18</v>
      </c>
      <c r="E61" s="266">
        <v>850</v>
      </c>
      <c r="F61" s="266" t="s">
        <v>34</v>
      </c>
      <c r="G61" s="266">
        <v>9</v>
      </c>
      <c r="H61" s="266">
        <v>8</v>
      </c>
      <c r="I61" s="276"/>
      <c r="J61" s="276"/>
    </row>
    <row r="62" spans="1:10" ht="12.75">
      <c r="A62" s="135" t="s">
        <v>215</v>
      </c>
      <c r="B62" s="266">
        <v>13</v>
      </c>
      <c r="C62" s="266">
        <v>83</v>
      </c>
      <c r="D62" s="265">
        <v>96</v>
      </c>
      <c r="E62" s="266">
        <v>600</v>
      </c>
      <c r="F62" s="266">
        <v>1500</v>
      </c>
      <c r="G62" s="266">
        <v>132</v>
      </c>
      <c r="H62" s="266">
        <v>120</v>
      </c>
      <c r="I62" s="276"/>
      <c r="J62" s="276"/>
    </row>
    <row r="63" spans="1:10" ht="12.75">
      <c r="A63" s="143" t="s">
        <v>216</v>
      </c>
      <c r="B63" s="277">
        <v>72</v>
      </c>
      <c r="C63" s="277">
        <v>169</v>
      </c>
      <c r="D63" s="277">
        <v>241</v>
      </c>
      <c r="E63" s="277">
        <v>669</v>
      </c>
      <c r="F63" s="277">
        <v>1429</v>
      </c>
      <c r="G63" s="277">
        <v>290</v>
      </c>
      <c r="H63" s="277">
        <v>218</v>
      </c>
      <c r="I63" s="276"/>
      <c r="J63" s="276"/>
    </row>
    <row r="64" spans="1:10" ht="12.75">
      <c r="A64" s="143"/>
      <c r="B64" s="277"/>
      <c r="C64" s="277"/>
      <c r="D64" s="277"/>
      <c r="E64" s="278"/>
      <c r="F64" s="278"/>
      <c r="G64" s="277"/>
      <c r="H64" s="277"/>
      <c r="I64" s="276"/>
      <c r="J64" s="276"/>
    </row>
    <row r="65" spans="1:10" ht="12.75">
      <c r="A65" s="143" t="s">
        <v>217</v>
      </c>
      <c r="B65" s="277">
        <v>2</v>
      </c>
      <c r="C65" s="277">
        <v>20</v>
      </c>
      <c r="D65" s="277">
        <v>22</v>
      </c>
      <c r="E65" s="278">
        <v>460</v>
      </c>
      <c r="F65" s="278">
        <v>1280</v>
      </c>
      <c r="G65" s="277">
        <v>27</v>
      </c>
      <c r="H65" s="277">
        <v>12</v>
      </c>
      <c r="I65" s="276"/>
      <c r="J65" s="276"/>
    </row>
    <row r="66" spans="2:10" ht="12.75">
      <c r="B66" s="265"/>
      <c r="C66" s="265"/>
      <c r="D66" s="265"/>
      <c r="E66" s="266"/>
      <c r="F66" s="266"/>
      <c r="G66" s="265"/>
      <c r="H66" s="265"/>
      <c r="I66" s="276"/>
      <c r="J66" s="276"/>
    </row>
    <row r="67" spans="1:10" ht="12.75">
      <c r="A67" s="135" t="s">
        <v>218</v>
      </c>
      <c r="B67" s="266">
        <v>9100</v>
      </c>
      <c r="C67" s="266" t="s">
        <v>34</v>
      </c>
      <c r="D67" s="265">
        <v>9100</v>
      </c>
      <c r="E67" s="266">
        <v>1200</v>
      </c>
      <c r="F67" s="266" t="s">
        <v>34</v>
      </c>
      <c r="G67" s="266">
        <v>10920</v>
      </c>
      <c r="H67" s="266">
        <v>3276</v>
      </c>
      <c r="I67" s="276"/>
      <c r="J67" s="276"/>
    </row>
    <row r="68" spans="1:10" ht="12.75">
      <c r="A68" s="135" t="s">
        <v>219</v>
      </c>
      <c r="B68" s="266">
        <v>5800</v>
      </c>
      <c r="C68" s="266" t="s">
        <v>34</v>
      </c>
      <c r="D68" s="265">
        <v>5800</v>
      </c>
      <c r="E68" s="266">
        <v>900</v>
      </c>
      <c r="F68" s="266" t="s">
        <v>34</v>
      </c>
      <c r="G68" s="266">
        <v>5220</v>
      </c>
      <c r="H68" s="266">
        <v>1566</v>
      </c>
      <c r="I68" s="276"/>
      <c r="J68" s="276"/>
    </row>
    <row r="69" spans="1:10" ht="12.75">
      <c r="A69" s="143" t="s">
        <v>220</v>
      </c>
      <c r="B69" s="277">
        <v>14900</v>
      </c>
      <c r="C69" s="277" t="s">
        <v>34</v>
      </c>
      <c r="D69" s="277">
        <v>14900</v>
      </c>
      <c r="E69" s="277">
        <v>1083</v>
      </c>
      <c r="F69" s="277" t="s">
        <v>34</v>
      </c>
      <c r="G69" s="277">
        <v>16140</v>
      </c>
      <c r="H69" s="277">
        <v>4842</v>
      </c>
      <c r="I69" s="276"/>
      <c r="J69" s="276"/>
    </row>
    <row r="70" spans="2:10" ht="12.75">
      <c r="B70" s="265"/>
      <c r="C70" s="265"/>
      <c r="D70" s="265"/>
      <c r="E70" s="266"/>
      <c r="F70" s="266"/>
      <c r="G70" s="265"/>
      <c r="H70" s="265"/>
      <c r="I70" s="276"/>
      <c r="J70" s="276"/>
    </row>
    <row r="71" spans="1:10" ht="12.75">
      <c r="A71" s="135" t="s">
        <v>221</v>
      </c>
      <c r="B71" s="265">
        <v>7</v>
      </c>
      <c r="C71" s="265">
        <v>5</v>
      </c>
      <c r="D71" s="265">
        <v>12</v>
      </c>
      <c r="E71" s="266">
        <v>475</v>
      </c>
      <c r="F71" s="266">
        <v>2500</v>
      </c>
      <c r="G71" s="265">
        <v>16</v>
      </c>
      <c r="H71" s="265">
        <v>11</v>
      </c>
      <c r="I71" s="276"/>
      <c r="J71" s="276"/>
    </row>
    <row r="72" spans="1:10" ht="12.75">
      <c r="A72" s="135" t="s">
        <v>222</v>
      </c>
      <c r="B72" s="265">
        <v>198</v>
      </c>
      <c r="C72" s="265">
        <v>106</v>
      </c>
      <c r="D72" s="265">
        <v>304</v>
      </c>
      <c r="E72" s="266">
        <v>800</v>
      </c>
      <c r="F72" s="266">
        <v>1225</v>
      </c>
      <c r="G72" s="265">
        <v>288</v>
      </c>
      <c r="H72" s="265">
        <v>258</v>
      </c>
      <c r="I72" s="276"/>
      <c r="J72" s="276"/>
    </row>
    <row r="73" spans="1:10" ht="12.75">
      <c r="A73" s="135" t="s">
        <v>223</v>
      </c>
      <c r="B73" s="266">
        <v>811</v>
      </c>
      <c r="C73" s="266">
        <v>825</v>
      </c>
      <c r="D73" s="265">
        <v>1636</v>
      </c>
      <c r="E73" s="266">
        <v>950</v>
      </c>
      <c r="F73" s="266">
        <v>1600</v>
      </c>
      <c r="G73" s="266">
        <v>2090</v>
      </c>
      <c r="H73" s="266" t="s">
        <v>34</v>
      </c>
      <c r="I73" s="276"/>
      <c r="J73" s="276"/>
    </row>
    <row r="74" spans="1:10" ht="12.75">
      <c r="A74" s="135" t="s">
        <v>224</v>
      </c>
      <c r="B74" s="265">
        <v>42</v>
      </c>
      <c r="C74" s="265">
        <v>773</v>
      </c>
      <c r="D74" s="265">
        <v>815</v>
      </c>
      <c r="E74" s="266">
        <v>50</v>
      </c>
      <c r="F74" s="266">
        <v>210</v>
      </c>
      <c r="G74" s="265">
        <v>164</v>
      </c>
      <c r="H74" s="265">
        <v>107</v>
      </c>
      <c r="I74" s="276"/>
      <c r="J74" s="276"/>
    </row>
    <row r="75" spans="1:10" ht="12.75">
      <c r="A75" s="135" t="s">
        <v>225</v>
      </c>
      <c r="B75" s="265">
        <v>134</v>
      </c>
      <c r="C75" s="265">
        <v>210</v>
      </c>
      <c r="D75" s="265">
        <v>344</v>
      </c>
      <c r="E75" s="266">
        <v>750</v>
      </c>
      <c r="F75" s="266">
        <v>1850</v>
      </c>
      <c r="G75" s="265">
        <v>489</v>
      </c>
      <c r="H75" s="265">
        <v>49</v>
      </c>
      <c r="I75" s="276"/>
      <c r="J75" s="276"/>
    </row>
    <row r="76" spans="1:10" ht="12.75">
      <c r="A76" s="135" t="s">
        <v>226</v>
      </c>
      <c r="B76" s="265" t="s">
        <v>34</v>
      </c>
      <c r="C76" s="265">
        <v>20</v>
      </c>
      <c r="D76" s="265">
        <v>20</v>
      </c>
      <c r="E76" s="266" t="s">
        <v>34</v>
      </c>
      <c r="F76" s="266">
        <v>1200</v>
      </c>
      <c r="G76" s="265">
        <v>24</v>
      </c>
      <c r="H76" s="265">
        <v>16</v>
      </c>
      <c r="I76" s="276"/>
      <c r="J76" s="276"/>
    </row>
    <row r="77" spans="1:10" ht="12.75">
      <c r="A77" s="135" t="s">
        <v>227</v>
      </c>
      <c r="B77" s="265">
        <v>817</v>
      </c>
      <c r="C77" s="265">
        <v>73</v>
      </c>
      <c r="D77" s="265">
        <v>890</v>
      </c>
      <c r="E77" s="266">
        <v>500</v>
      </c>
      <c r="F77" s="266">
        <v>1500</v>
      </c>
      <c r="G77" s="265">
        <v>518</v>
      </c>
      <c r="H77" s="265" t="s">
        <v>34</v>
      </c>
      <c r="I77" s="276"/>
      <c r="J77" s="276"/>
    </row>
    <row r="78" spans="1:10" ht="12.75">
      <c r="A78" s="135" t="s">
        <v>228</v>
      </c>
      <c r="B78" s="266">
        <v>571</v>
      </c>
      <c r="C78" s="266">
        <v>917</v>
      </c>
      <c r="D78" s="265">
        <v>1488</v>
      </c>
      <c r="E78" s="266">
        <v>1350</v>
      </c>
      <c r="F78" s="266">
        <v>2250</v>
      </c>
      <c r="G78" s="266">
        <v>2834</v>
      </c>
      <c r="H78" s="266">
        <v>283</v>
      </c>
      <c r="I78" s="276"/>
      <c r="J78" s="276"/>
    </row>
    <row r="79" spans="1:10" ht="12.75">
      <c r="A79" s="143" t="s">
        <v>289</v>
      </c>
      <c r="B79" s="277">
        <v>2580</v>
      </c>
      <c r="C79" s="277">
        <v>2929</v>
      </c>
      <c r="D79" s="277">
        <v>5509</v>
      </c>
      <c r="E79" s="277">
        <v>858</v>
      </c>
      <c r="F79" s="277">
        <v>1437</v>
      </c>
      <c r="G79" s="277">
        <v>6423</v>
      </c>
      <c r="H79" s="277">
        <v>724</v>
      </c>
      <c r="I79" s="276"/>
      <c r="J79" s="276"/>
    </row>
    <row r="80" spans="2:10" ht="12.75">
      <c r="B80" s="265"/>
      <c r="C80" s="265"/>
      <c r="D80" s="265"/>
      <c r="E80" s="266"/>
      <c r="F80" s="266"/>
      <c r="G80" s="265"/>
      <c r="H80" s="265"/>
      <c r="I80" s="276"/>
      <c r="J80" s="276"/>
    </row>
    <row r="81" spans="1:10" ht="12.75">
      <c r="A81" s="135" t="s">
        <v>229</v>
      </c>
      <c r="B81" s="267">
        <v>15</v>
      </c>
      <c r="C81" s="265" t="s">
        <v>34</v>
      </c>
      <c r="D81" s="267">
        <v>15</v>
      </c>
      <c r="E81" s="267">
        <v>560</v>
      </c>
      <c r="F81" s="265" t="s">
        <v>34</v>
      </c>
      <c r="G81" s="267">
        <v>8</v>
      </c>
      <c r="H81" s="265" t="s">
        <v>34</v>
      </c>
      <c r="I81" s="276"/>
      <c r="J81" s="276"/>
    </row>
    <row r="82" spans="1:10" ht="12.75">
      <c r="A82" s="135" t="s">
        <v>230</v>
      </c>
      <c r="B82" s="265" t="s">
        <v>34</v>
      </c>
      <c r="C82" s="265" t="s">
        <v>34</v>
      </c>
      <c r="D82" s="265" t="s">
        <v>34</v>
      </c>
      <c r="E82" s="266" t="s">
        <v>34</v>
      </c>
      <c r="F82" s="265" t="s">
        <v>34</v>
      </c>
      <c r="G82" s="265" t="s">
        <v>34</v>
      </c>
      <c r="H82" s="265" t="s">
        <v>34</v>
      </c>
      <c r="I82" s="276"/>
      <c r="J82" s="276"/>
    </row>
    <row r="83" spans="1:10" ht="12.75">
      <c r="A83" s="143" t="s">
        <v>231</v>
      </c>
      <c r="B83" s="277">
        <v>15</v>
      </c>
      <c r="C83" s="277" t="s">
        <v>34</v>
      </c>
      <c r="D83" s="277">
        <v>15</v>
      </c>
      <c r="E83" s="277">
        <v>560</v>
      </c>
      <c r="F83" s="265" t="s">
        <v>34</v>
      </c>
      <c r="G83" s="277">
        <v>8</v>
      </c>
      <c r="H83" s="277" t="s">
        <v>34</v>
      </c>
      <c r="I83" s="276"/>
      <c r="J83" s="276"/>
    </row>
    <row r="84" spans="2:10" ht="12.75">
      <c r="B84" s="265"/>
      <c r="C84" s="265"/>
      <c r="D84" s="265"/>
      <c r="E84" s="266"/>
      <c r="F84" s="274"/>
      <c r="G84" s="265"/>
      <c r="H84" s="265"/>
      <c r="I84" s="276"/>
      <c r="J84" s="276"/>
    </row>
    <row r="85" spans="1:10" ht="13.5" thickBot="1">
      <c r="A85" s="147" t="s">
        <v>232</v>
      </c>
      <c r="B85" s="269">
        <v>52179</v>
      </c>
      <c r="C85" s="269">
        <v>27474</v>
      </c>
      <c r="D85" s="269">
        <v>79653</v>
      </c>
      <c r="E85" s="269">
        <v>991</v>
      </c>
      <c r="F85" s="148">
        <f>((F23*C23)+(F25*C25)+(F30*C30)+(F36*C36)+(F49*C49)+(F51*C51)+(F58*C58)+(F63*C63)+(F65*C65)+(F79*C79))/C85</f>
        <v>1766.7061585499018</v>
      </c>
      <c r="G85" s="269">
        <f>SUM(G21:G25,G30,G36:G38,G49:G51,G58,G63:G65,G69,G79,G83)</f>
        <v>100231</v>
      </c>
      <c r="H85" s="269">
        <f>SUM(H21:H25,H30,H36:H38,H49:H51,H58,H63:H65,H69,H79,H83)</f>
        <v>43107</v>
      </c>
      <c r="I85" s="276"/>
      <c r="J85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F85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135" customWidth="1"/>
    <col min="2" max="5" width="18.7109375" style="135" customWidth="1"/>
    <col min="6" max="6" width="15.7109375" style="135" customWidth="1"/>
    <col min="7" max="16384" width="11.421875" style="135" customWidth="1"/>
  </cols>
  <sheetData>
    <row r="1" spans="1:5" s="260" customFormat="1" ht="18">
      <c r="A1" s="304" t="s">
        <v>0</v>
      </c>
      <c r="B1" s="304"/>
      <c r="C1" s="304"/>
      <c r="D1" s="304"/>
      <c r="E1" s="304"/>
    </row>
    <row r="2" spans="1:5" ht="12.75">
      <c r="A2" s="134"/>
      <c r="B2" s="134"/>
      <c r="C2" s="134"/>
      <c r="D2" s="134"/>
      <c r="E2" s="134"/>
    </row>
    <row r="3" spans="1:5" s="261" customFormat="1" ht="15">
      <c r="A3" s="305" t="s">
        <v>264</v>
      </c>
      <c r="B3" s="305"/>
      <c r="C3" s="305"/>
      <c r="D3" s="305"/>
      <c r="E3" s="305"/>
    </row>
    <row r="4" spans="1:5" s="261" customFormat="1" ht="15">
      <c r="A4" s="272"/>
      <c r="B4" s="273"/>
      <c r="C4" s="273"/>
      <c r="D4" s="273"/>
      <c r="E4" s="273"/>
    </row>
    <row r="5" spans="1:5" ht="12.75">
      <c r="A5" s="355" t="s">
        <v>173</v>
      </c>
      <c r="B5" s="352" t="s">
        <v>29</v>
      </c>
      <c r="C5" s="353"/>
      <c r="D5" s="352" t="s">
        <v>30</v>
      </c>
      <c r="E5" s="353"/>
    </row>
    <row r="6" spans="1:5" ht="12.75">
      <c r="A6" s="134" t="s">
        <v>174</v>
      </c>
      <c r="B6" s="152" t="s">
        <v>2</v>
      </c>
      <c r="C6" s="139" t="s">
        <v>3</v>
      </c>
      <c r="D6" s="152" t="s">
        <v>2</v>
      </c>
      <c r="E6" s="139" t="s">
        <v>3</v>
      </c>
    </row>
    <row r="7" spans="1:5" ht="13.5" thickBot="1">
      <c r="A7" s="212"/>
      <c r="B7" s="150" t="s">
        <v>121</v>
      </c>
      <c r="C7" s="156" t="s">
        <v>15</v>
      </c>
      <c r="D7" s="150" t="s">
        <v>121</v>
      </c>
      <c r="E7" s="156" t="s">
        <v>15</v>
      </c>
    </row>
    <row r="8" spans="1:6" ht="12.75">
      <c r="A8" s="141" t="s">
        <v>176</v>
      </c>
      <c r="B8" s="264" t="s">
        <v>34</v>
      </c>
      <c r="C8" s="264" t="s">
        <v>34</v>
      </c>
      <c r="D8" s="264" t="s">
        <v>34</v>
      </c>
      <c r="E8" s="264" t="s">
        <v>34</v>
      </c>
      <c r="F8" s="276"/>
    </row>
    <row r="9" spans="1:6" ht="12.75">
      <c r="A9" s="135" t="s">
        <v>177</v>
      </c>
      <c r="B9" s="265" t="s">
        <v>34</v>
      </c>
      <c r="C9" s="265" t="s">
        <v>34</v>
      </c>
      <c r="D9" s="265" t="s">
        <v>34</v>
      </c>
      <c r="E9" s="265" t="s">
        <v>34</v>
      </c>
      <c r="F9" s="276"/>
    </row>
    <row r="10" spans="1:6" ht="12.75">
      <c r="A10" s="135" t="s">
        <v>178</v>
      </c>
      <c r="B10" s="265" t="s">
        <v>34</v>
      </c>
      <c r="C10" s="265" t="s">
        <v>34</v>
      </c>
      <c r="D10" s="265" t="s">
        <v>34</v>
      </c>
      <c r="E10" s="265" t="s">
        <v>34</v>
      </c>
      <c r="F10" s="276"/>
    </row>
    <row r="11" spans="1:6" ht="12.75">
      <c r="A11" s="135" t="s">
        <v>179</v>
      </c>
      <c r="B11" s="265" t="s">
        <v>34</v>
      </c>
      <c r="C11" s="265" t="s">
        <v>34</v>
      </c>
      <c r="D11" s="265" t="s">
        <v>34</v>
      </c>
      <c r="E11" s="265" t="s">
        <v>34</v>
      </c>
      <c r="F11" s="276"/>
    </row>
    <row r="12" spans="1:6" ht="12.75">
      <c r="A12" s="143" t="s">
        <v>180</v>
      </c>
      <c r="B12" s="277" t="s">
        <v>34</v>
      </c>
      <c r="C12" s="277" t="s">
        <v>34</v>
      </c>
      <c r="D12" s="277" t="s">
        <v>34</v>
      </c>
      <c r="E12" s="277" t="s">
        <v>34</v>
      </c>
      <c r="F12" s="276"/>
    </row>
    <row r="13" spans="1:6" ht="12.75">
      <c r="A13" s="143"/>
      <c r="B13" s="277"/>
      <c r="C13" s="277"/>
      <c r="D13" s="277"/>
      <c r="E13" s="277"/>
      <c r="F13" s="276"/>
    </row>
    <row r="14" spans="1:6" ht="12.75">
      <c r="A14" s="143" t="s">
        <v>181</v>
      </c>
      <c r="B14" s="277" t="s">
        <v>34</v>
      </c>
      <c r="C14" s="277" t="s">
        <v>34</v>
      </c>
      <c r="D14" s="277" t="s">
        <v>34</v>
      </c>
      <c r="E14" s="277" t="s">
        <v>34</v>
      </c>
      <c r="F14" s="276"/>
    </row>
    <row r="15" spans="1:6" ht="12.75">
      <c r="A15" s="143"/>
      <c r="B15" s="277"/>
      <c r="C15" s="277"/>
      <c r="D15" s="277"/>
      <c r="E15" s="277"/>
      <c r="F15" s="276"/>
    </row>
    <row r="16" spans="1:6" ht="12.75">
      <c r="A16" s="143" t="s">
        <v>182</v>
      </c>
      <c r="B16" s="277" t="s">
        <v>34</v>
      </c>
      <c r="C16" s="277" t="s">
        <v>34</v>
      </c>
      <c r="D16" s="277" t="s">
        <v>34</v>
      </c>
      <c r="E16" s="277" t="s">
        <v>34</v>
      </c>
      <c r="F16" s="276"/>
    </row>
    <row r="17" spans="2:6" ht="12.75">
      <c r="B17" s="265"/>
      <c r="C17" s="265"/>
      <c r="D17" s="265"/>
      <c r="E17" s="265"/>
      <c r="F17" s="276"/>
    </row>
    <row r="18" spans="1:6" ht="12.75">
      <c r="A18" s="135" t="s">
        <v>183</v>
      </c>
      <c r="B18" s="265">
        <v>579</v>
      </c>
      <c r="C18" s="265">
        <v>2027</v>
      </c>
      <c r="D18" s="265" t="s">
        <v>34</v>
      </c>
      <c r="E18" s="265" t="s">
        <v>34</v>
      </c>
      <c r="F18" s="276"/>
    </row>
    <row r="19" spans="1:6" ht="12.75">
      <c r="A19" s="135" t="s">
        <v>184</v>
      </c>
      <c r="B19" s="265" t="s">
        <v>34</v>
      </c>
      <c r="C19" s="265" t="s">
        <v>34</v>
      </c>
      <c r="D19" s="265" t="s">
        <v>34</v>
      </c>
      <c r="E19" s="265" t="s">
        <v>34</v>
      </c>
      <c r="F19" s="276"/>
    </row>
    <row r="20" spans="1:6" ht="12.75">
      <c r="A20" s="135" t="s">
        <v>185</v>
      </c>
      <c r="B20" s="265" t="s">
        <v>34</v>
      </c>
      <c r="C20" s="265" t="s">
        <v>34</v>
      </c>
      <c r="D20" s="265" t="s">
        <v>34</v>
      </c>
      <c r="E20" s="265" t="s">
        <v>34</v>
      </c>
      <c r="F20" s="276"/>
    </row>
    <row r="21" spans="1:6" ht="12.75">
      <c r="A21" s="143" t="s">
        <v>285</v>
      </c>
      <c r="B21" s="277">
        <v>579</v>
      </c>
      <c r="C21" s="277">
        <v>2027</v>
      </c>
      <c r="D21" s="277" t="s">
        <v>34</v>
      </c>
      <c r="E21" s="277" t="s">
        <v>34</v>
      </c>
      <c r="F21" s="276"/>
    </row>
    <row r="22" spans="1:6" ht="12.75">
      <c r="A22" s="143"/>
      <c r="B22" s="277"/>
      <c r="C22" s="277"/>
      <c r="D22" s="277"/>
      <c r="E22" s="277"/>
      <c r="F22" s="276"/>
    </row>
    <row r="23" spans="1:6" ht="12.75">
      <c r="A23" s="143" t="s">
        <v>186</v>
      </c>
      <c r="B23" s="277">
        <v>6835</v>
      </c>
      <c r="C23" s="277">
        <v>11693</v>
      </c>
      <c r="D23" s="277" t="s">
        <v>34</v>
      </c>
      <c r="E23" s="277" t="s">
        <v>34</v>
      </c>
      <c r="F23" s="276"/>
    </row>
    <row r="24" spans="1:6" ht="12.75">
      <c r="A24" s="143"/>
      <c r="B24" s="277"/>
      <c r="C24" s="277"/>
      <c r="D24" s="277"/>
      <c r="E24" s="277"/>
      <c r="F24" s="276"/>
    </row>
    <row r="25" spans="1:6" ht="12.75">
      <c r="A25" s="143" t="s">
        <v>187</v>
      </c>
      <c r="B25" s="277">
        <v>231</v>
      </c>
      <c r="C25" s="277">
        <v>468</v>
      </c>
      <c r="D25" s="277" t="s">
        <v>34</v>
      </c>
      <c r="E25" s="277" t="s">
        <v>34</v>
      </c>
      <c r="F25" s="276"/>
    </row>
    <row r="26" spans="2:6" ht="12.75">
      <c r="B26" s="265"/>
      <c r="C26" s="265"/>
      <c r="D26" s="265"/>
      <c r="E26" s="265"/>
      <c r="F26" s="276"/>
    </row>
    <row r="27" spans="1:6" ht="12.75">
      <c r="A27" s="135" t="s">
        <v>188</v>
      </c>
      <c r="B27" s="267">
        <v>837</v>
      </c>
      <c r="C27" s="267">
        <v>2680</v>
      </c>
      <c r="D27" s="265" t="s">
        <v>34</v>
      </c>
      <c r="E27" s="265" t="s">
        <v>34</v>
      </c>
      <c r="F27" s="276"/>
    </row>
    <row r="28" spans="1:6" ht="12.75">
      <c r="A28" s="135" t="s">
        <v>189</v>
      </c>
      <c r="B28" s="267">
        <v>3012</v>
      </c>
      <c r="C28" s="267">
        <v>3020</v>
      </c>
      <c r="D28" s="265" t="s">
        <v>34</v>
      </c>
      <c r="E28" s="265" t="s">
        <v>34</v>
      </c>
      <c r="F28" s="276"/>
    </row>
    <row r="29" spans="1:6" ht="12.75">
      <c r="A29" s="135" t="s">
        <v>190</v>
      </c>
      <c r="B29" s="265">
        <v>4251</v>
      </c>
      <c r="C29" s="265">
        <v>5789</v>
      </c>
      <c r="D29" s="265" t="s">
        <v>34</v>
      </c>
      <c r="E29" s="265" t="s">
        <v>34</v>
      </c>
      <c r="F29" s="276"/>
    </row>
    <row r="30" spans="1:6" ht="12.75">
      <c r="A30" s="143" t="s">
        <v>286</v>
      </c>
      <c r="B30" s="277">
        <v>8100</v>
      </c>
      <c r="C30" s="277">
        <v>11489</v>
      </c>
      <c r="D30" s="277" t="s">
        <v>34</v>
      </c>
      <c r="E30" s="277" t="s">
        <v>34</v>
      </c>
      <c r="F30" s="276"/>
    </row>
    <row r="31" spans="2:6" ht="12.75">
      <c r="B31" s="265"/>
      <c r="C31" s="265"/>
      <c r="D31" s="265"/>
      <c r="E31" s="265"/>
      <c r="F31" s="276"/>
    </row>
    <row r="32" spans="1:6" ht="12.75">
      <c r="A32" s="135" t="s">
        <v>191</v>
      </c>
      <c r="B32" s="280">
        <v>559</v>
      </c>
      <c r="C32" s="280">
        <v>814</v>
      </c>
      <c r="D32" s="280" t="s">
        <v>34</v>
      </c>
      <c r="E32" s="280" t="s">
        <v>34</v>
      </c>
      <c r="F32" s="276"/>
    </row>
    <row r="33" spans="1:6" ht="12.75">
      <c r="A33" s="135" t="s">
        <v>192</v>
      </c>
      <c r="B33" s="280">
        <v>129</v>
      </c>
      <c r="C33" s="280">
        <v>416</v>
      </c>
      <c r="D33" s="265" t="s">
        <v>34</v>
      </c>
      <c r="E33" s="265" t="s">
        <v>34</v>
      </c>
      <c r="F33" s="276"/>
    </row>
    <row r="34" spans="1:6" ht="12.75">
      <c r="A34" s="135" t="s">
        <v>193</v>
      </c>
      <c r="B34" s="280">
        <v>594</v>
      </c>
      <c r="C34" s="280">
        <v>648</v>
      </c>
      <c r="D34" s="265" t="s">
        <v>34</v>
      </c>
      <c r="E34" s="265" t="s">
        <v>34</v>
      </c>
      <c r="F34" s="276"/>
    </row>
    <row r="35" spans="1:6" ht="12.75">
      <c r="A35" s="135" t="s">
        <v>194</v>
      </c>
      <c r="B35" s="280">
        <v>89</v>
      </c>
      <c r="C35" s="280">
        <v>127</v>
      </c>
      <c r="D35" s="265" t="s">
        <v>34</v>
      </c>
      <c r="E35" s="265" t="s">
        <v>34</v>
      </c>
      <c r="F35" s="276"/>
    </row>
    <row r="36" spans="1:6" ht="12.75">
      <c r="A36" s="143" t="s">
        <v>195</v>
      </c>
      <c r="B36" s="277">
        <v>1371</v>
      </c>
      <c r="C36" s="277">
        <v>2005</v>
      </c>
      <c r="D36" s="277" t="s">
        <v>34</v>
      </c>
      <c r="E36" s="277" t="s">
        <v>34</v>
      </c>
      <c r="F36" s="276"/>
    </row>
    <row r="37" spans="1:6" ht="12.75">
      <c r="A37" s="143"/>
      <c r="B37" s="277"/>
      <c r="C37" s="277"/>
      <c r="D37" s="277"/>
      <c r="E37" s="277"/>
      <c r="F37" s="276"/>
    </row>
    <row r="38" spans="1:6" ht="12.75">
      <c r="A38" s="143" t="s">
        <v>196</v>
      </c>
      <c r="B38" s="278">
        <v>150</v>
      </c>
      <c r="C38" s="278">
        <v>150</v>
      </c>
      <c r="D38" s="277" t="s">
        <v>34</v>
      </c>
      <c r="E38" s="277" t="s">
        <v>34</v>
      </c>
      <c r="F38" s="276"/>
    </row>
    <row r="39" spans="2:6" ht="12.75">
      <c r="B39" s="265"/>
      <c r="C39" s="265"/>
      <c r="D39" s="265"/>
      <c r="E39" s="265"/>
      <c r="F39" s="276"/>
    </row>
    <row r="40" spans="1:6" ht="12.75">
      <c r="A40" s="135" t="s">
        <v>197</v>
      </c>
      <c r="B40" s="266">
        <v>418</v>
      </c>
      <c r="C40" s="266">
        <v>410</v>
      </c>
      <c r="D40" s="265" t="s">
        <v>34</v>
      </c>
      <c r="E40" s="265" t="s">
        <v>34</v>
      </c>
      <c r="F40" s="276"/>
    </row>
    <row r="41" spans="1:6" ht="12.75">
      <c r="A41" s="135" t="s">
        <v>198</v>
      </c>
      <c r="B41" s="265">
        <v>1705</v>
      </c>
      <c r="C41" s="265">
        <v>3410</v>
      </c>
      <c r="D41" s="265" t="s">
        <v>34</v>
      </c>
      <c r="E41" s="265" t="s">
        <v>34</v>
      </c>
      <c r="F41" s="276"/>
    </row>
    <row r="42" spans="1:6" ht="12.75">
      <c r="A42" s="135" t="s">
        <v>199</v>
      </c>
      <c r="B42" s="266">
        <v>2251</v>
      </c>
      <c r="C42" s="266">
        <v>2916</v>
      </c>
      <c r="D42" s="265" t="s">
        <v>34</v>
      </c>
      <c r="E42" s="265" t="s">
        <v>34</v>
      </c>
      <c r="F42" s="276"/>
    </row>
    <row r="43" spans="1:6" ht="12.75">
      <c r="A43" s="135" t="s">
        <v>200</v>
      </c>
      <c r="B43" s="266">
        <v>4125</v>
      </c>
      <c r="C43" s="266">
        <v>2233</v>
      </c>
      <c r="D43" s="265" t="s">
        <v>34</v>
      </c>
      <c r="E43" s="265" t="s">
        <v>34</v>
      </c>
      <c r="F43" s="276"/>
    </row>
    <row r="44" spans="1:6" ht="12.75">
      <c r="A44" s="135" t="s">
        <v>201</v>
      </c>
      <c r="B44" s="266">
        <v>434</v>
      </c>
      <c r="C44" s="266">
        <v>658</v>
      </c>
      <c r="D44" s="265" t="s">
        <v>34</v>
      </c>
      <c r="E44" s="265" t="s">
        <v>34</v>
      </c>
      <c r="F44" s="276"/>
    </row>
    <row r="45" spans="1:6" ht="12.75">
      <c r="A45" s="135" t="s">
        <v>202</v>
      </c>
      <c r="B45" s="266">
        <v>190</v>
      </c>
      <c r="C45" s="266">
        <v>152</v>
      </c>
      <c r="D45" s="265" t="s">
        <v>34</v>
      </c>
      <c r="E45" s="265" t="s">
        <v>34</v>
      </c>
      <c r="F45" s="276"/>
    </row>
    <row r="46" spans="1:6" ht="12.75">
      <c r="A46" s="135" t="s">
        <v>203</v>
      </c>
      <c r="B46" s="266">
        <v>903</v>
      </c>
      <c r="C46" s="266">
        <v>863</v>
      </c>
      <c r="D46" s="265" t="s">
        <v>34</v>
      </c>
      <c r="E46" s="265" t="s">
        <v>34</v>
      </c>
      <c r="F46" s="276"/>
    </row>
    <row r="47" spans="1:6" ht="12.75">
      <c r="A47" s="135" t="s">
        <v>204</v>
      </c>
      <c r="B47" s="266">
        <v>11073</v>
      </c>
      <c r="C47" s="266">
        <v>10656</v>
      </c>
      <c r="D47" s="265" t="s">
        <v>34</v>
      </c>
      <c r="E47" s="265" t="s">
        <v>34</v>
      </c>
      <c r="F47" s="276"/>
    </row>
    <row r="48" spans="1:6" ht="12.75">
      <c r="A48" s="135" t="s">
        <v>205</v>
      </c>
      <c r="B48" s="266">
        <v>1126</v>
      </c>
      <c r="C48" s="266">
        <v>1449</v>
      </c>
      <c r="D48" s="265" t="s">
        <v>34</v>
      </c>
      <c r="E48" s="265" t="s">
        <v>34</v>
      </c>
      <c r="F48" s="276"/>
    </row>
    <row r="49" spans="1:6" ht="12.75">
      <c r="A49" s="143" t="s">
        <v>287</v>
      </c>
      <c r="B49" s="277">
        <v>22225</v>
      </c>
      <c r="C49" s="277">
        <f>SUM(C40:C48)</f>
        <v>22747</v>
      </c>
      <c r="D49" s="277" t="s">
        <v>34</v>
      </c>
      <c r="E49" s="277" t="s">
        <v>34</v>
      </c>
      <c r="F49" s="276"/>
    </row>
    <row r="50" spans="1:6" ht="12.75">
      <c r="A50" s="143"/>
      <c r="B50" s="277"/>
      <c r="C50" s="277"/>
      <c r="D50" s="277"/>
      <c r="E50" s="277"/>
      <c r="F50" s="276"/>
    </row>
    <row r="51" spans="1:6" ht="12.75">
      <c r="A51" s="143" t="s">
        <v>206</v>
      </c>
      <c r="B51" s="277">
        <v>2082</v>
      </c>
      <c r="C51" s="277">
        <v>3219</v>
      </c>
      <c r="D51" s="277" t="s">
        <v>34</v>
      </c>
      <c r="E51" s="277" t="s">
        <v>34</v>
      </c>
      <c r="F51" s="276"/>
    </row>
    <row r="52" spans="2:6" ht="12.75">
      <c r="B52" s="265"/>
      <c r="C52" s="265"/>
      <c r="D52" s="265"/>
      <c r="E52" s="265"/>
      <c r="F52" s="276"/>
    </row>
    <row r="53" spans="1:6" ht="12.75">
      <c r="A53" s="135" t="s">
        <v>207</v>
      </c>
      <c r="B53" s="265">
        <v>1169</v>
      </c>
      <c r="C53" s="265">
        <v>2813</v>
      </c>
      <c r="D53" s="265" t="s">
        <v>34</v>
      </c>
      <c r="E53" s="265" t="s">
        <v>34</v>
      </c>
      <c r="F53" s="276"/>
    </row>
    <row r="54" spans="1:6" ht="12.75">
      <c r="A54" s="135" t="s">
        <v>208</v>
      </c>
      <c r="B54" s="265">
        <v>12582</v>
      </c>
      <c r="C54" s="265">
        <v>15710</v>
      </c>
      <c r="D54" s="265" t="s">
        <v>34</v>
      </c>
      <c r="E54" s="265" t="s">
        <v>34</v>
      </c>
      <c r="F54" s="276"/>
    </row>
    <row r="55" spans="1:6" ht="12.75">
      <c r="A55" s="135" t="s">
        <v>209</v>
      </c>
      <c r="B55" s="265">
        <v>448</v>
      </c>
      <c r="C55" s="265">
        <v>694</v>
      </c>
      <c r="D55" s="265" t="s">
        <v>34</v>
      </c>
      <c r="E55" s="265" t="s">
        <v>34</v>
      </c>
      <c r="F55" s="276"/>
    </row>
    <row r="56" spans="1:6" ht="12.75">
      <c r="A56" s="135" t="s">
        <v>210</v>
      </c>
      <c r="B56" s="265">
        <v>145</v>
      </c>
      <c r="C56" s="265">
        <v>28</v>
      </c>
      <c r="D56" s="265" t="s">
        <v>34</v>
      </c>
      <c r="E56" s="265" t="s">
        <v>34</v>
      </c>
      <c r="F56" s="276"/>
    </row>
    <row r="57" spans="1:6" ht="12.75">
      <c r="A57" s="135" t="s">
        <v>211</v>
      </c>
      <c r="B57" s="265" t="s">
        <v>34</v>
      </c>
      <c r="C57" s="265" t="s">
        <v>34</v>
      </c>
      <c r="D57" s="267">
        <v>3049</v>
      </c>
      <c r="E57" s="267">
        <v>4300</v>
      </c>
      <c r="F57" s="276"/>
    </row>
    <row r="58" spans="1:6" ht="12.75">
      <c r="A58" s="143" t="s">
        <v>212</v>
      </c>
      <c r="B58" s="277">
        <v>14344</v>
      </c>
      <c r="C58" s="277">
        <v>19245</v>
      </c>
      <c r="D58" s="279">
        <v>3049</v>
      </c>
      <c r="E58" s="279">
        <v>4300</v>
      </c>
      <c r="F58" s="276"/>
    </row>
    <row r="59" spans="2:6" ht="12.75">
      <c r="B59" s="265"/>
      <c r="C59" s="265"/>
      <c r="D59" s="265"/>
      <c r="E59" s="265"/>
      <c r="F59" s="276"/>
    </row>
    <row r="60" spans="1:6" ht="12.75">
      <c r="A60" s="135" t="s">
        <v>213</v>
      </c>
      <c r="B60" s="266" t="s">
        <v>34</v>
      </c>
      <c r="C60" s="266" t="s">
        <v>34</v>
      </c>
      <c r="D60" s="267">
        <v>127</v>
      </c>
      <c r="E60" s="267">
        <v>149</v>
      </c>
      <c r="F60" s="276"/>
    </row>
    <row r="61" spans="1:6" ht="12.75">
      <c r="A61" s="135" t="s">
        <v>214</v>
      </c>
      <c r="B61" s="266">
        <v>12</v>
      </c>
      <c r="C61" s="266">
        <v>6</v>
      </c>
      <c r="D61" s="266">
        <v>6</v>
      </c>
      <c r="E61" s="266">
        <v>3</v>
      </c>
      <c r="F61" s="276"/>
    </row>
    <row r="62" spans="1:6" ht="12.75">
      <c r="A62" s="135" t="s">
        <v>215</v>
      </c>
      <c r="B62" s="266" t="s">
        <v>34</v>
      </c>
      <c r="C62" s="266" t="s">
        <v>34</v>
      </c>
      <c r="D62" s="267">
        <v>96</v>
      </c>
      <c r="E62" s="267">
        <v>132</v>
      </c>
      <c r="F62" s="276"/>
    </row>
    <row r="63" spans="1:6" ht="12.75">
      <c r="A63" s="143" t="s">
        <v>216</v>
      </c>
      <c r="B63" s="277">
        <v>12</v>
      </c>
      <c r="C63" s="277">
        <v>6</v>
      </c>
      <c r="D63" s="277">
        <v>229</v>
      </c>
      <c r="E63" s="277">
        <v>284</v>
      </c>
      <c r="F63" s="276"/>
    </row>
    <row r="64" spans="1:6" ht="12.75">
      <c r="A64" s="143"/>
      <c r="B64" s="277"/>
      <c r="C64" s="277"/>
      <c r="D64" s="277"/>
      <c r="E64" s="277"/>
      <c r="F64" s="276"/>
    </row>
    <row r="65" spans="1:6" ht="12.75">
      <c r="A65" s="143" t="s">
        <v>217</v>
      </c>
      <c r="B65" s="277">
        <v>19</v>
      </c>
      <c r="C65" s="277">
        <v>24</v>
      </c>
      <c r="D65" s="279">
        <v>3</v>
      </c>
      <c r="E65" s="279">
        <v>3</v>
      </c>
      <c r="F65" s="276"/>
    </row>
    <row r="66" spans="2:6" ht="12.75">
      <c r="B66" s="265"/>
      <c r="C66" s="265"/>
      <c r="D66" s="265"/>
      <c r="E66" s="265"/>
      <c r="F66" s="276"/>
    </row>
    <row r="67" spans="1:6" ht="12.75">
      <c r="A67" s="135" t="s">
        <v>218</v>
      </c>
      <c r="B67" s="265">
        <v>9100</v>
      </c>
      <c r="C67" s="265">
        <v>10920</v>
      </c>
      <c r="D67" s="265" t="s">
        <v>34</v>
      </c>
      <c r="E67" s="265" t="s">
        <v>34</v>
      </c>
      <c r="F67" s="276"/>
    </row>
    <row r="68" spans="1:6" ht="12.75">
      <c r="A68" s="135" t="s">
        <v>219</v>
      </c>
      <c r="B68" s="265">
        <v>5800</v>
      </c>
      <c r="C68" s="265">
        <v>5220</v>
      </c>
      <c r="D68" s="265" t="s">
        <v>34</v>
      </c>
      <c r="E68" s="265" t="s">
        <v>34</v>
      </c>
      <c r="F68" s="276"/>
    </row>
    <row r="69" spans="1:6" ht="12.75">
      <c r="A69" s="143" t="s">
        <v>220</v>
      </c>
      <c r="B69" s="277">
        <v>14900</v>
      </c>
      <c r="C69" s="277">
        <v>16140</v>
      </c>
      <c r="D69" s="277" t="s">
        <v>34</v>
      </c>
      <c r="E69" s="277" t="s">
        <v>34</v>
      </c>
      <c r="F69" s="276"/>
    </row>
    <row r="70" spans="2:6" ht="12.75">
      <c r="B70" s="265"/>
      <c r="C70" s="265"/>
      <c r="D70" s="265"/>
      <c r="E70" s="265"/>
      <c r="F70" s="276"/>
    </row>
    <row r="71" spans="1:6" ht="12.75">
      <c r="A71" s="135" t="s">
        <v>221</v>
      </c>
      <c r="B71" s="265" t="s">
        <v>34</v>
      </c>
      <c r="C71" s="265" t="s">
        <v>34</v>
      </c>
      <c r="D71" s="267">
        <v>12</v>
      </c>
      <c r="E71" s="267">
        <v>16</v>
      </c>
      <c r="F71" s="276"/>
    </row>
    <row r="72" spans="1:6" ht="12.75">
      <c r="A72" s="135" t="s">
        <v>222</v>
      </c>
      <c r="B72" s="265">
        <v>304</v>
      </c>
      <c r="C72" s="265">
        <v>288</v>
      </c>
      <c r="D72" s="265" t="s">
        <v>34</v>
      </c>
      <c r="E72" s="265" t="s">
        <v>34</v>
      </c>
      <c r="F72" s="276"/>
    </row>
    <row r="73" spans="1:6" ht="12.75">
      <c r="A73" s="135" t="s">
        <v>223</v>
      </c>
      <c r="B73" s="266">
        <v>1636</v>
      </c>
      <c r="C73" s="265">
        <v>2090</v>
      </c>
      <c r="D73" s="265" t="s">
        <v>34</v>
      </c>
      <c r="E73" s="265" t="s">
        <v>34</v>
      </c>
      <c r="F73" s="276"/>
    </row>
    <row r="74" spans="1:6" ht="12.75">
      <c r="A74" s="135" t="s">
        <v>224</v>
      </c>
      <c r="B74" s="265">
        <v>815</v>
      </c>
      <c r="C74" s="265">
        <v>164</v>
      </c>
      <c r="D74" s="265" t="s">
        <v>34</v>
      </c>
      <c r="E74" s="265" t="s">
        <v>34</v>
      </c>
      <c r="F74" s="276"/>
    </row>
    <row r="75" spans="1:6" ht="12.75">
      <c r="A75" s="135" t="s">
        <v>225</v>
      </c>
      <c r="B75" s="265" t="s">
        <v>34</v>
      </c>
      <c r="C75" s="265" t="s">
        <v>34</v>
      </c>
      <c r="D75" s="267">
        <v>344</v>
      </c>
      <c r="E75" s="267">
        <v>489</v>
      </c>
      <c r="F75" s="276"/>
    </row>
    <row r="76" spans="1:6" ht="12.75">
      <c r="A76" s="135" t="s">
        <v>226</v>
      </c>
      <c r="B76" s="265">
        <v>20</v>
      </c>
      <c r="C76" s="265">
        <v>24</v>
      </c>
      <c r="D76" s="265" t="s">
        <v>34</v>
      </c>
      <c r="E76" s="265" t="s">
        <v>34</v>
      </c>
      <c r="F76" s="276"/>
    </row>
    <row r="77" spans="1:6" ht="12.75">
      <c r="A77" s="135" t="s">
        <v>227</v>
      </c>
      <c r="B77" s="265">
        <v>890</v>
      </c>
      <c r="C77" s="265">
        <v>518</v>
      </c>
      <c r="D77" s="265" t="s">
        <v>34</v>
      </c>
      <c r="E77" s="265" t="s">
        <v>34</v>
      </c>
      <c r="F77" s="276"/>
    </row>
    <row r="78" spans="1:6" ht="12.75">
      <c r="A78" s="135" t="s">
        <v>228</v>
      </c>
      <c r="B78" s="266">
        <v>1488</v>
      </c>
      <c r="C78" s="266">
        <v>2834</v>
      </c>
      <c r="D78" s="265" t="s">
        <v>34</v>
      </c>
      <c r="E78" s="265" t="s">
        <v>34</v>
      </c>
      <c r="F78" s="276"/>
    </row>
    <row r="79" spans="1:6" ht="12.75">
      <c r="A79" s="143" t="s">
        <v>289</v>
      </c>
      <c r="B79" s="277">
        <v>5153</v>
      </c>
      <c r="C79" s="277">
        <v>5918</v>
      </c>
      <c r="D79" s="279">
        <v>356</v>
      </c>
      <c r="E79" s="279">
        <v>505</v>
      </c>
      <c r="F79" s="276"/>
    </row>
    <row r="80" spans="2:6" ht="12.75">
      <c r="B80" s="265"/>
      <c r="C80" s="265"/>
      <c r="D80" s="265"/>
      <c r="E80" s="265"/>
      <c r="F80" s="276"/>
    </row>
    <row r="81" spans="1:6" ht="12.75">
      <c r="A81" s="135" t="s">
        <v>229</v>
      </c>
      <c r="B81" s="265">
        <v>15</v>
      </c>
      <c r="C81" s="265">
        <v>8</v>
      </c>
      <c r="D81" s="265" t="s">
        <v>34</v>
      </c>
      <c r="E81" s="265" t="s">
        <v>34</v>
      </c>
      <c r="F81" s="276"/>
    </row>
    <row r="82" spans="1:6" ht="12.75">
      <c r="A82" s="135" t="s">
        <v>230</v>
      </c>
      <c r="B82" s="265" t="s">
        <v>34</v>
      </c>
      <c r="C82" s="265" t="s">
        <v>34</v>
      </c>
      <c r="D82" s="265" t="s">
        <v>34</v>
      </c>
      <c r="E82" s="265" t="s">
        <v>34</v>
      </c>
      <c r="F82" s="276"/>
    </row>
    <row r="83" spans="1:6" ht="12.75">
      <c r="A83" s="143" t="s">
        <v>231</v>
      </c>
      <c r="B83" s="277">
        <v>15</v>
      </c>
      <c r="C83" s="277">
        <v>8</v>
      </c>
      <c r="D83" s="277" t="s">
        <v>34</v>
      </c>
      <c r="E83" s="277" t="s">
        <v>34</v>
      </c>
      <c r="F83" s="276"/>
    </row>
    <row r="84" spans="1:6" ht="12.75">
      <c r="A84" s="143"/>
      <c r="B84" s="277"/>
      <c r="C84" s="277"/>
      <c r="D84" s="277"/>
      <c r="E84" s="277"/>
      <c r="F84" s="276"/>
    </row>
    <row r="85" spans="1:6" ht="13.5" thickBot="1">
      <c r="A85" s="147" t="s">
        <v>232</v>
      </c>
      <c r="B85" s="269">
        <v>76016</v>
      </c>
      <c r="C85" s="269">
        <f>SUM(C21:C25,C30,C36:C38,C49:C51,C58,C63:C65,C69,C79,C83)</f>
        <v>95139</v>
      </c>
      <c r="D85" s="269">
        <v>3637</v>
      </c>
      <c r="E85" s="269">
        <v>5092</v>
      </c>
      <c r="F85" s="27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" transitionEvaluation="1"/>
  <dimension ref="A1:E49"/>
  <sheetViews>
    <sheetView showGridLines="0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188" customWidth="1"/>
    <col min="2" max="5" width="17.7109375" style="188" customWidth="1"/>
    <col min="6" max="6" width="16.7109375" style="188" customWidth="1"/>
    <col min="7" max="16384" width="11.00390625" style="188" customWidth="1"/>
  </cols>
  <sheetData>
    <row r="1" spans="1:5" s="187" customFormat="1" ht="18">
      <c r="A1" s="337" t="s">
        <v>0</v>
      </c>
      <c r="B1" s="337"/>
      <c r="C1" s="337"/>
      <c r="D1" s="337"/>
      <c r="E1" s="337"/>
    </row>
    <row r="3" spans="1:5" s="189" customFormat="1" ht="15">
      <c r="A3" s="338" t="s">
        <v>252</v>
      </c>
      <c r="B3" s="338"/>
      <c r="C3" s="338"/>
      <c r="D3" s="338"/>
      <c r="E3" s="338"/>
    </row>
    <row r="4" s="189" customFormat="1" ht="14.25"/>
    <row r="5" spans="1:5" ht="12.75">
      <c r="A5" s="190"/>
      <c r="B5" s="335" t="s">
        <v>2</v>
      </c>
      <c r="C5" s="335"/>
      <c r="D5" s="335" t="s">
        <v>3</v>
      </c>
      <c r="E5" s="336"/>
    </row>
    <row r="6" spans="1:5" ht="12.75">
      <c r="A6" s="191" t="s">
        <v>74</v>
      </c>
      <c r="B6" s="192" t="s">
        <v>75</v>
      </c>
      <c r="C6" s="193"/>
      <c r="D6" s="192" t="s">
        <v>75</v>
      </c>
      <c r="E6" s="194"/>
    </row>
    <row r="7" spans="1:5" ht="12.75">
      <c r="A7" s="195"/>
      <c r="B7" s="196" t="s">
        <v>78</v>
      </c>
      <c r="C7" s="197">
        <v>2002</v>
      </c>
      <c r="D7" s="196" t="s">
        <v>78</v>
      </c>
      <c r="E7" s="198">
        <v>2002</v>
      </c>
    </row>
    <row r="8" spans="1:5" ht="13.5" thickBot="1">
      <c r="A8" s="195"/>
      <c r="B8" s="196" t="s">
        <v>79</v>
      </c>
      <c r="C8" s="196" t="s">
        <v>79</v>
      </c>
      <c r="D8" s="196" t="s">
        <v>80</v>
      </c>
      <c r="E8" s="199" t="s">
        <v>80</v>
      </c>
    </row>
    <row r="9" spans="1:5" ht="12.75">
      <c r="A9" s="200" t="s">
        <v>40</v>
      </c>
      <c r="B9" s="201">
        <v>8749</v>
      </c>
      <c r="C9" s="201">
        <v>6244.608</v>
      </c>
      <c r="D9" s="201">
        <v>14740</v>
      </c>
      <c r="E9" s="202">
        <v>9592.238</v>
      </c>
    </row>
    <row r="10" spans="1:5" ht="12.75">
      <c r="A10" s="195"/>
      <c r="B10" s="203"/>
      <c r="C10" s="203"/>
      <c r="D10" s="203"/>
      <c r="E10" s="204"/>
    </row>
    <row r="11" spans="1:5" ht="12.75">
      <c r="A11" s="244" t="s">
        <v>241</v>
      </c>
      <c r="B11" s="203"/>
      <c r="C11" s="203"/>
      <c r="D11" s="203"/>
      <c r="E11" s="204"/>
    </row>
    <row r="12" spans="1:5" ht="12.75">
      <c r="A12" s="245" t="s">
        <v>41</v>
      </c>
      <c r="B12" s="213">
        <f>SUM(B13:B25)</f>
        <v>963</v>
      </c>
      <c r="C12" s="213">
        <f>SUM(C13:C25)</f>
        <v>782.3559999999999</v>
      </c>
      <c r="D12" s="213">
        <f>SUM(D13:D25)</f>
        <v>4289</v>
      </c>
      <c r="E12" s="246">
        <f>SUM(E13:E25)</f>
        <v>2841.5370000000003</v>
      </c>
    </row>
    <row r="13" spans="1:5" ht="12.75">
      <c r="A13" s="205" t="s">
        <v>81</v>
      </c>
      <c r="B13" s="203">
        <v>43</v>
      </c>
      <c r="C13" s="188">
        <v>148.628</v>
      </c>
      <c r="D13" s="203">
        <v>104</v>
      </c>
      <c r="E13" s="188">
        <v>413</v>
      </c>
    </row>
    <row r="14" spans="1:5" ht="12.75">
      <c r="A14" s="205" t="s">
        <v>82</v>
      </c>
      <c r="B14" s="203">
        <v>24</v>
      </c>
      <c r="C14" s="188">
        <v>41.605</v>
      </c>
      <c r="D14" s="203">
        <v>90</v>
      </c>
      <c r="E14" s="188">
        <v>104</v>
      </c>
    </row>
    <row r="15" spans="1:5" ht="12.75">
      <c r="A15" s="205" t="s">
        <v>83</v>
      </c>
      <c r="B15" s="203">
        <v>3</v>
      </c>
      <c r="C15" s="188">
        <v>1.844</v>
      </c>
      <c r="D15" s="203">
        <v>12</v>
      </c>
      <c r="E15" s="188">
        <v>6.727</v>
      </c>
    </row>
    <row r="16" spans="1:5" ht="12.75">
      <c r="A16" s="205" t="s">
        <v>84</v>
      </c>
      <c r="B16" s="203">
        <v>110</v>
      </c>
      <c r="C16" s="188">
        <v>40.417</v>
      </c>
      <c r="D16" s="203">
        <v>471</v>
      </c>
      <c r="E16" s="188">
        <v>139</v>
      </c>
    </row>
    <row r="17" spans="1:5" ht="12.75">
      <c r="A17" s="205" t="s">
        <v>85</v>
      </c>
      <c r="B17" s="203">
        <v>8</v>
      </c>
      <c r="C17" s="188">
        <v>79</v>
      </c>
      <c r="D17" s="203">
        <v>10</v>
      </c>
      <c r="E17" s="188">
        <v>90.5</v>
      </c>
    </row>
    <row r="18" spans="1:5" ht="12.75">
      <c r="A18" s="205" t="s">
        <v>86</v>
      </c>
      <c r="B18" s="203">
        <v>6</v>
      </c>
      <c r="C18" s="188">
        <v>5</v>
      </c>
      <c r="D18" s="203">
        <v>14</v>
      </c>
      <c r="E18" s="188">
        <v>11.1</v>
      </c>
    </row>
    <row r="19" spans="1:5" ht="12.75">
      <c r="A19" s="205" t="s">
        <v>87</v>
      </c>
      <c r="B19" s="203">
        <v>660</v>
      </c>
      <c r="C19" s="188">
        <v>339</v>
      </c>
      <c r="D19" s="203">
        <v>3191</v>
      </c>
      <c r="E19" s="188">
        <v>1667</v>
      </c>
    </row>
    <row r="20" spans="1:5" ht="12.75">
      <c r="A20" s="205" t="s">
        <v>88</v>
      </c>
      <c r="B20" s="203" t="s">
        <v>34</v>
      </c>
      <c r="C20" s="203" t="s">
        <v>34</v>
      </c>
      <c r="D20" s="203" t="s">
        <v>34</v>
      </c>
      <c r="E20" s="188">
        <v>0.505</v>
      </c>
    </row>
    <row r="21" spans="1:5" ht="12.75">
      <c r="A21" s="205" t="s">
        <v>89</v>
      </c>
      <c r="B21" s="203">
        <v>12</v>
      </c>
      <c r="C21" s="188">
        <v>1.285</v>
      </c>
      <c r="D21" s="203">
        <v>55</v>
      </c>
      <c r="E21" s="188">
        <v>7</v>
      </c>
    </row>
    <row r="22" spans="1:5" ht="12.75">
      <c r="A22" s="205" t="s">
        <v>90</v>
      </c>
      <c r="B22" s="203">
        <v>1</v>
      </c>
      <c r="C22" s="188">
        <v>0.5</v>
      </c>
      <c r="D22" s="203">
        <v>2</v>
      </c>
      <c r="E22" s="188">
        <v>1.5</v>
      </c>
    </row>
    <row r="23" spans="1:5" ht="12.75">
      <c r="A23" s="205" t="s">
        <v>91</v>
      </c>
      <c r="B23" s="203">
        <v>11</v>
      </c>
      <c r="C23" s="188">
        <v>8.118</v>
      </c>
      <c r="D23" s="203">
        <v>36</v>
      </c>
      <c r="E23" s="188">
        <v>25.805</v>
      </c>
    </row>
    <row r="24" spans="1:5" ht="12.75">
      <c r="A24" s="205" t="s">
        <v>234</v>
      </c>
      <c r="B24" s="203">
        <v>80</v>
      </c>
      <c r="C24" s="188">
        <v>85</v>
      </c>
      <c r="D24" s="203">
        <v>292</v>
      </c>
      <c r="E24" s="188">
        <v>291</v>
      </c>
    </row>
    <row r="25" spans="1:5" ht="12.75">
      <c r="A25" s="205" t="s">
        <v>94</v>
      </c>
      <c r="B25" s="203">
        <v>5</v>
      </c>
      <c r="C25" s="188">
        <v>31.959</v>
      </c>
      <c r="D25" s="203">
        <v>12</v>
      </c>
      <c r="E25" s="188">
        <v>84.4</v>
      </c>
    </row>
    <row r="26" spans="1:5" ht="12.75">
      <c r="A26" s="195"/>
      <c r="B26" s="203"/>
      <c r="C26" s="203"/>
      <c r="D26" s="203"/>
      <c r="E26" s="204"/>
    </row>
    <row r="27" spans="1:5" ht="12.75">
      <c r="A27" s="245" t="s">
        <v>52</v>
      </c>
      <c r="B27" s="203"/>
      <c r="C27" s="203"/>
      <c r="D27" s="203"/>
      <c r="E27" s="204"/>
    </row>
    <row r="28" spans="1:5" ht="12.75">
      <c r="A28" s="205" t="s">
        <v>95</v>
      </c>
      <c r="B28" s="203">
        <v>23</v>
      </c>
      <c r="C28" s="188">
        <v>6</v>
      </c>
      <c r="D28" s="203">
        <v>44</v>
      </c>
      <c r="E28" s="188">
        <v>8.897</v>
      </c>
    </row>
    <row r="29" spans="1:5" ht="12.75">
      <c r="A29" s="205" t="s">
        <v>97</v>
      </c>
      <c r="B29" s="203" t="s">
        <v>34</v>
      </c>
      <c r="C29" s="188">
        <v>8.776</v>
      </c>
      <c r="D29" s="203" t="s">
        <v>34</v>
      </c>
      <c r="E29" s="188">
        <v>25.083</v>
      </c>
    </row>
    <row r="30" spans="1:5" ht="12.75">
      <c r="A30" s="205" t="s">
        <v>99</v>
      </c>
      <c r="B30" s="203" t="s">
        <v>34</v>
      </c>
      <c r="C30" s="188">
        <v>2.227</v>
      </c>
      <c r="D30" s="203" t="s">
        <v>34</v>
      </c>
      <c r="E30" s="188">
        <v>4.828</v>
      </c>
    </row>
    <row r="31" spans="1:5" ht="12.75">
      <c r="A31" s="205" t="s">
        <v>100</v>
      </c>
      <c r="B31" s="203">
        <v>136</v>
      </c>
      <c r="C31" s="188">
        <v>35</v>
      </c>
      <c r="D31" s="203">
        <v>327</v>
      </c>
      <c r="E31" s="188">
        <v>49.362</v>
      </c>
    </row>
    <row r="32" spans="1:5" ht="12.75">
      <c r="A32" s="205" t="s">
        <v>101</v>
      </c>
      <c r="B32" s="203" t="s">
        <v>34</v>
      </c>
      <c r="C32" s="188">
        <v>1.9</v>
      </c>
      <c r="D32" s="203" t="s">
        <v>34</v>
      </c>
      <c r="E32" s="188">
        <v>3.3</v>
      </c>
    </row>
    <row r="33" spans="1:5" ht="12.75">
      <c r="A33" s="205" t="s">
        <v>102</v>
      </c>
      <c r="B33" s="203" t="s">
        <v>34</v>
      </c>
      <c r="C33" s="188">
        <v>21</v>
      </c>
      <c r="D33" s="203" t="s">
        <v>34</v>
      </c>
      <c r="E33" s="188">
        <v>35.9</v>
      </c>
    </row>
    <row r="34" spans="1:5" ht="12.75">
      <c r="A34" s="205" t="s">
        <v>103</v>
      </c>
      <c r="B34" s="203">
        <v>38</v>
      </c>
      <c r="C34" s="188">
        <v>16.857</v>
      </c>
      <c r="D34" s="203">
        <v>77</v>
      </c>
      <c r="E34" s="188">
        <v>40.225</v>
      </c>
    </row>
    <row r="35" spans="1:5" ht="12.75">
      <c r="A35" s="205" t="s">
        <v>104</v>
      </c>
      <c r="B35" s="203" t="s">
        <v>34</v>
      </c>
      <c r="C35" s="188">
        <v>27.971</v>
      </c>
      <c r="D35" s="203" t="s">
        <v>34</v>
      </c>
      <c r="E35" s="188">
        <v>56.145</v>
      </c>
    </row>
    <row r="36" spans="1:5" ht="12.75">
      <c r="A36" s="205" t="s">
        <v>105</v>
      </c>
      <c r="B36" s="203">
        <v>61</v>
      </c>
      <c r="C36" s="188">
        <v>14.844</v>
      </c>
      <c r="D36" s="203">
        <v>60</v>
      </c>
      <c r="E36" s="188">
        <v>20.45</v>
      </c>
    </row>
    <row r="37" spans="1:5" ht="12.75">
      <c r="A37" s="205" t="s">
        <v>106</v>
      </c>
      <c r="B37" s="203">
        <v>2</v>
      </c>
      <c r="C37" s="188">
        <v>1.7</v>
      </c>
      <c r="D37" s="203">
        <v>5</v>
      </c>
      <c r="E37" s="188">
        <v>4</v>
      </c>
    </row>
    <row r="38" spans="1:5" ht="12.75">
      <c r="A38" s="195"/>
      <c r="B38" s="203"/>
      <c r="C38" s="203"/>
      <c r="D38" s="203"/>
      <c r="E38" s="204"/>
    </row>
    <row r="39" spans="1:5" ht="12.75">
      <c r="A39" s="244" t="s">
        <v>240</v>
      </c>
      <c r="B39" s="203"/>
      <c r="C39" s="203"/>
      <c r="D39" s="203"/>
      <c r="E39" s="204"/>
    </row>
    <row r="40" spans="1:5" ht="12.75">
      <c r="A40" s="205" t="s">
        <v>107</v>
      </c>
      <c r="B40" s="203">
        <v>18</v>
      </c>
      <c r="C40" s="188">
        <v>27</v>
      </c>
      <c r="D40" s="203">
        <v>23</v>
      </c>
      <c r="E40" s="188">
        <v>30</v>
      </c>
    </row>
    <row r="41" spans="1:5" ht="12.75">
      <c r="A41" s="205" t="s">
        <v>108</v>
      </c>
      <c r="B41" s="203">
        <v>358</v>
      </c>
      <c r="C41" s="188">
        <v>312</v>
      </c>
      <c r="D41" s="203">
        <v>393</v>
      </c>
      <c r="E41" s="188">
        <v>160</v>
      </c>
    </row>
    <row r="42" spans="1:5" ht="12.75">
      <c r="A42" s="205" t="s">
        <v>109</v>
      </c>
      <c r="B42" s="203">
        <v>9</v>
      </c>
      <c r="C42" s="188">
        <v>1.7</v>
      </c>
      <c r="D42" s="203">
        <v>12</v>
      </c>
      <c r="E42" s="188">
        <v>3.6</v>
      </c>
    </row>
    <row r="43" spans="1:5" ht="12.75">
      <c r="A43" s="205" t="s">
        <v>110</v>
      </c>
      <c r="B43" s="203">
        <v>164</v>
      </c>
      <c r="C43" s="188">
        <v>1050</v>
      </c>
      <c r="D43" s="203">
        <v>303</v>
      </c>
      <c r="E43" s="188">
        <v>1365.5</v>
      </c>
    </row>
    <row r="44" spans="1:5" ht="12.75">
      <c r="A44" s="205" t="s">
        <v>111</v>
      </c>
      <c r="B44" s="203">
        <v>73</v>
      </c>
      <c r="C44" s="188">
        <v>113.19</v>
      </c>
      <c r="D44" s="203">
        <v>204</v>
      </c>
      <c r="E44" s="188">
        <v>219.58</v>
      </c>
    </row>
    <row r="45" spans="1:5" ht="12.75">
      <c r="A45" s="205" t="s">
        <v>113</v>
      </c>
      <c r="B45" s="203">
        <v>1</v>
      </c>
      <c r="C45" s="188">
        <v>0.5</v>
      </c>
      <c r="D45" s="203">
        <v>2</v>
      </c>
      <c r="E45" s="188">
        <v>1</v>
      </c>
    </row>
    <row r="46" spans="1:5" ht="12.75">
      <c r="A46" s="205" t="s">
        <v>114</v>
      </c>
      <c r="B46" s="203">
        <v>3</v>
      </c>
      <c r="C46" s="188">
        <v>3.125</v>
      </c>
      <c r="D46" s="203">
        <v>2</v>
      </c>
      <c r="E46" s="188">
        <v>3.626</v>
      </c>
    </row>
    <row r="47" spans="1:5" ht="12.75">
      <c r="A47" s="205" t="s">
        <v>116</v>
      </c>
      <c r="B47" s="203">
        <v>18</v>
      </c>
      <c r="C47" s="188">
        <v>11</v>
      </c>
      <c r="D47" s="203">
        <v>57</v>
      </c>
      <c r="E47" s="188">
        <v>25.3</v>
      </c>
    </row>
    <row r="48" spans="1:5" ht="13.5" thickBot="1">
      <c r="A48" s="289" t="s">
        <v>117</v>
      </c>
      <c r="B48" s="206">
        <v>2</v>
      </c>
      <c r="C48" s="290">
        <v>4.4</v>
      </c>
      <c r="D48" s="206">
        <v>7</v>
      </c>
      <c r="E48" s="290">
        <v>16</v>
      </c>
    </row>
    <row r="49" ht="12.75">
      <c r="A49" s="188" t="s">
        <v>118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2"/>
  <dimension ref="A1:K25"/>
  <sheetViews>
    <sheetView showGridLines="0" showZeros="0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27.7109375" style="135" customWidth="1"/>
    <col min="2" max="3" width="10.7109375" style="135" customWidth="1"/>
    <col min="4" max="9" width="12.7109375" style="135" customWidth="1"/>
    <col min="10" max="11" width="10.7109375" style="135" customWidth="1"/>
    <col min="12" max="16384" width="11.421875" style="135" customWidth="1"/>
  </cols>
  <sheetData>
    <row r="1" spans="1:9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  <c r="I1" s="304"/>
    </row>
    <row r="2" s="261" customFormat="1" ht="14.25"/>
    <row r="3" spans="1:9" s="261" customFormat="1" ht="15">
      <c r="A3" s="305" t="s">
        <v>282</v>
      </c>
      <c r="B3" s="305"/>
      <c r="C3" s="305"/>
      <c r="D3" s="305"/>
      <c r="E3" s="305"/>
      <c r="F3" s="305"/>
      <c r="G3" s="305"/>
      <c r="H3" s="305"/>
      <c r="I3" s="305"/>
    </row>
    <row r="4" spans="1:9" s="261" customFormat="1" ht="15">
      <c r="A4" s="262"/>
      <c r="B4" s="262"/>
      <c r="C4" s="262"/>
      <c r="D4" s="262"/>
      <c r="E4" s="262"/>
      <c r="F4" s="262"/>
      <c r="G4" s="262"/>
      <c r="H4" s="262"/>
      <c r="I4" s="262"/>
    </row>
    <row r="5" spans="1:9" ht="12.75">
      <c r="A5" s="349"/>
      <c r="B5" s="349"/>
      <c r="C5" s="349"/>
      <c r="D5" s="352" t="s">
        <v>142</v>
      </c>
      <c r="E5" s="353"/>
      <c r="F5" s="353"/>
      <c r="G5" s="353"/>
      <c r="H5" s="353"/>
      <c r="I5" s="354"/>
    </row>
    <row r="6" spans="1:9" ht="12.75">
      <c r="A6" s="306" t="s">
        <v>120</v>
      </c>
      <c r="B6" s="306"/>
      <c r="C6" s="307"/>
      <c r="D6" s="136" t="s">
        <v>143</v>
      </c>
      <c r="E6" s="137"/>
      <c r="F6" s="137"/>
      <c r="G6" s="152" t="s">
        <v>144</v>
      </c>
      <c r="H6" s="138"/>
      <c r="I6" s="152" t="s">
        <v>126</v>
      </c>
    </row>
    <row r="7" spans="4:9" ht="12.75">
      <c r="D7" s="153"/>
      <c r="E7" s="138"/>
      <c r="F7" s="152" t="s">
        <v>145</v>
      </c>
      <c r="G7" s="152" t="s">
        <v>146</v>
      </c>
      <c r="H7" s="152" t="s">
        <v>126</v>
      </c>
      <c r="I7" s="152" t="s">
        <v>147</v>
      </c>
    </row>
    <row r="8" spans="1:9" ht="13.5" thickBot="1">
      <c r="A8" s="154"/>
      <c r="B8" s="154"/>
      <c r="C8" s="155"/>
      <c r="D8" s="156" t="s">
        <v>148</v>
      </c>
      <c r="E8" s="156" t="s">
        <v>149</v>
      </c>
      <c r="F8" s="156" t="s">
        <v>150</v>
      </c>
      <c r="G8" s="156" t="s">
        <v>151</v>
      </c>
      <c r="H8" s="157"/>
      <c r="I8" s="156" t="s">
        <v>152</v>
      </c>
    </row>
    <row r="9" spans="1:11" ht="12.75">
      <c r="A9" s="135" t="s">
        <v>153</v>
      </c>
      <c r="D9" s="265">
        <v>553</v>
      </c>
      <c r="E9" s="265">
        <v>45</v>
      </c>
      <c r="F9" s="263">
        <v>2912</v>
      </c>
      <c r="G9" s="265">
        <v>9596</v>
      </c>
      <c r="H9" s="265">
        <f>SUM(D9:G9)</f>
        <v>13106</v>
      </c>
      <c r="I9" s="265">
        <v>771</v>
      </c>
      <c r="J9" s="270"/>
      <c r="K9" s="270"/>
    </row>
    <row r="10" spans="1:11" ht="12.75">
      <c r="A10" s="135" t="s">
        <v>154</v>
      </c>
      <c r="D10" s="265">
        <v>2625</v>
      </c>
      <c r="E10" s="265">
        <v>6905</v>
      </c>
      <c r="F10" s="265">
        <v>57</v>
      </c>
      <c r="G10" s="265">
        <v>36080</v>
      </c>
      <c r="H10" s="265">
        <f aca="true" t="shared" si="0" ref="H10:H19">SUM(D10:G10)</f>
        <v>45667</v>
      </c>
      <c r="I10" s="265">
        <v>4401</v>
      </c>
      <c r="J10" s="270"/>
      <c r="K10" s="270"/>
    </row>
    <row r="11" spans="1:11" ht="12.75">
      <c r="A11" s="271" t="s">
        <v>135</v>
      </c>
      <c r="D11" s="265">
        <v>1710</v>
      </c>
      <c r="E11" s="265">
        <v>418</v>
      </c>
      <c r="F11" s="265">
        <v>271</v>
      </c>
      <c r="G11" s="265">
        <v>20355</v>
      </c>
      <c r="H11" s="265">
        <f t="shared" si="0"/>
        <v>22754</v>
      </c>
      <c r="I11" s="265">
        <v>3182</v>
      </c>
      <c r="J11" s="270"/>
      <c r="K11" s="270"/>
    </row>
    <row r="12" spans="1:11" ht="12.75">
      <c r="A12" s="135" t="s">
        <v>136</v>
      </c>
      <c r="D12" s="265">
        <v>3523</v>
      </c>
      <c r="E12" s="265">
        <v>4960</v>
      </c>
      <c r="F12" s="265">
        <v>1678</v>
      </c>
      <c r="G12" s="265">
        <v>60306</v>
      </c>
      <c r="H12" s="265">
        <f t="shared" si="0"/>
        <v>70467</v>
      </c>
      <c r="I12" s="265">
        <v>7119</v>
      </c>
      <c r="J12" s="270"/>
      <c r="K12" s="270"/>
    </row>
    <row r="13" spans="1:11" ht="12.75">
      <c r="A13" s="271" t="s">
        <v>283</v>
      </c>
      <c r="D13" s="265">
        <v>5523</v>
      </c>
      <c r="E13" s="265">
        <v>13473</v>
      </c>
      <c r="F13" s="265">
        <v>30</v>
      </c>
      <c r="G13" s="265">
        <v>81205</v>
      </c>
      <c r="H13" s="265">
        <f t="shared" si="0"/>
        <v>100231</v>
      </c>
      <c r="I13" s="265">
        <v>10516</v>
      </c>
      <c r="J13" s="270"/>
      <c r="K13" s="270"/>
    </row>
    <row r="14" spans="1:11" ht="12.75">
      <c r="A14" s="271" t="s">
        <v>137</v>
      </c>
      <c r="D14" s="265">
        <v>8055</v>
      </c>
      <c r="E14" s="265">
        <v>13485</v>
      </c>
      <c r="F14" s="265" t="s">
        <v>34</v>
      </c>
      <c r="G14" s="265">
        <v>105822</v>
      </c>
      <c r="H14" s="265">
        <f t="shared" si="0"/>
        <v>127362</v>
      </c>
      <c r="I14" s="265">
        <v>18187</v>
      </c>
      <c r="J14" s="270"/>
      <c r="K14" s="270"/>
    </row>
    <row r="15" spans="1:11" ht="12.75">
      <c r="A15" s="135" t="s">
        <v>155</v>
      </c>
      <c r="D15" s="265">
        <v>1221</v>
      </c>
      <c r="E15" s="265">
        <v>2738</v>
      </c>
      <c r="F15" s="265">
        <v>5</v>
      </c>
      <c r="G15" s="265">
        <v>7863</v>
      </c>
      <c r="H15" s="265">
        <f t="shared" si="0"/>
        <v>11827</v>
      </c>
      <c r="I15" s="265">
        <v>1492</v>
      </c>
      <c r="J15" s="270"/>
      <c r="K15" s="270"/>
    </row>
    <row r="16" spans="1:11" ht="12.75">
      <c r="A16" s="135" t="s">
        <v>139</v>
      </c>
      <c r="D16" s="265">
        <v>10</v>
      </c>
      <c r="E16" s="265">
        <v>11</v>
      </c>
      <c r="F16" s="265" t="s">
        <v>34</v>
      </c>
      <c r="G16" s="265">
        <v>74</v>
      </c>
      <c r="H16" s="265">
        <f t="shared" si="0"/>
        <v>95</v>
      </c>
      <c r="I16" s="265">
        <v>10</v>
      </c>
      <c r="J16" s="270"/>
      <c r="K16" s="270"/>
    </row>
    <row r="17" spans="1:11" ht="12.75">
      <c r="A17" s="135" t="s">
        <v>141</v>
      </c>
      <c r="D17" s="265" t="s">
        <v>34</v>
      </c>
      <c r="E17" s="265" t="s">
        <v>34</v>
      </c>
      <c r="F17" s="265" t="s">
        <v>34</v>
      </c>
      <c r="G17" s="265">
        <v>2</v>
      </c>
      <c r="H17" s="265">
        <f t="shared" si="0"/>
        <v>2</v>
      </c>
      <c r="I17" s="265" t="s">
        <v>34</v>
      </c>
      <c r="J17" s="270"/>
      <c r="K17" s="270"/>
    </row>
    <row r="18" spans="1:11" ht="12.75">
      <c r="A18" s="271" t="s">
        <v>140</v>
      </c>
      <c r="D18" s="265">
        <v>3</v>
      </c>
      <c r="E18" s="265">
        <v>9</v>
      </c>
      <c r="F18" s="263" t="s">
        <v>34</v>
      </c>
      <c r="G18" s="265">
        <v>10</v>
      </c>
      <c r="H18" s="265">
        <f t="shared" si="0"/>
        <v>22</v>
      </c>
      <c r="I18" s="265">
        <v>3</v>
      </c>
      <c r="J18" s="270"/>
      <c r="K18" s="270"/>
    </row>
    <row r="19" spans="1:11" ht="12.75">
      <c r="A19" s="271" t="s">
        <v>138</v>
      </c>
      <c r="D19" s="265">
        <v>5090</v>
      </c>
      <c r="E19" s="265">
        <v>14006</v>
      </c>
      <c r="F19" s="265" t="s">
        <v>34</v>
      </c>
      <c r="G19" s="265">
        <v>72972</v>
      </c>
      <c r="H19" s="265">
        <f t="shared" si="0"/>
        <v>92068</v>
      </c>
      <c r="I19" s="265">
        <v>12393</v>
      </c>
      <c r="J19" s="270"/>
      <c r="K19" s="270"/>
    </row>
    <row r="20" spans="1:11" ht="12.75">
      <c r="A20" s="135" t="s">
        <v>156</v>
      </c>
      <c r="D20" s="265">
        <v>88</v>
      </c>
      <c r="E20" s="265">
        <v>574</v>
      </c>
      <c r="F20" s="265">
        <v>1</v>
      </c>
      <c r="G20" s="265">
        <v>1023</v>
      </c>
      <c r="H20" s="265">
        <f>SUM(D20:G20)</f>
        <v>1686</v>
      </c>
      <c r="I20" s="265">
        <v>113</v>
      </c>
      <c r="J20" s="270"/>
      <c r="K20" s="270"/>
    </row>
    <row r="21" spans="4:11" ht="12.75">
      <c r="D21" s="265"/>
      <c r="E21" s="265"/>
      <c r="F21" s="265"/>
      <c r="G21" s="265"/>
      <c r="H21" s="265"/>
      <c r="I21" s="265"/>
      <c r="J21" s="270"/>
      <c r="K21" s="270"/>
    </row>
    <row r="22" spans="1:11" ht="13.5" thickBot="1">
      <c r="A22" s="147" t="s">
        <v>281</v>
      </c>
      <c r="B22" s="147"/>
      <c r="C22" s="147"/>
      <c r="D22" s="269">
        <f>SUM(D9:D20)</f>
        <v>28401</v>
      </c>
      <c r="E22" s="269">
        <f>SUM(E9:E20)</f>
        <v>56624</v>
      </c>
      <c r="F22" s="269">
        <f>SUM(F9:F20)</f>
        <v>4954</v>
      </c>
      <c r="G22" s="269">
        <f>SUM(G9:G20)</f>
        <v>395308</v>
      </c>
      <c r="H22" s="269">
        <f>SUM(H9:H20)</f>
        <v>485287</v>
      </c>
      <c r="I22" s="269">
        <v>58189</v>
      </c>
      <c r="J22" s="270"/>
      <c r="K22" s="270"/>
    </row>
    <row r="25" spans="4:9" ht="12.75">
      <c r="D25" s="270"/>
      <c r="E25" s="270"/>
      <c r="F25" s="270"/>
      <c r="G25" s="270"/>
      <c r="H25" s="270"/>
      <c r="I25" s="270"/>
    </row>
  </sheetData>
  <mergeCells count="3">
    <mergeCell ref="A1:I1"/>
    <mergeCell ref="A3:I3"/>
    <mergeCell ref="A6:C6"/>
  </mergeCells>
  <printOptions horizontalCentered="1"/>
  <pageMargins left="0.75" right="0.75" top="0.5905511811023623" bottom="1" header="0" footer="0"/>
  <pageSetup horizontalDpi="300" verticalDpi="300" orientation="portrait" paperSize="9" scale="74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6"/>
  <dimension ref="A1:H29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8" s="2" customFormat="1" ht="18">
      <c r="A1" s="302" t="s">
        <v>0</v>
      </c>
      <c r="B1" s="302"/>
      <c r="C1" s="302"/>
      <c r="D1" s="302"/>
      <c r="E1" s="302"/>
      <c r="F1" s="302"/>
      <c r="G1" s="1"/>
      <c r="H1" s="1"/>
    </row>
    <row r="2" s="3" customFormat="1" ht="14.25"/>
    <row r="3" spans="1:6" s="3" customFormat="1" ht="15">
      <c r="A3" s="303" t="s">
        <v>36</v>
      </c>
      <c r="B3" s="303"/>
      <c r="C3" s="303"/>
      <c r="D3" s="303"/>
      <c r="E3" s="303"/>
      <c r="F3" s="303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21"/>
      <c r="B5" s="22"/>
      <c r="C5" s="22"/>
      <c r="D5" s="22"/>
      <c r="E5" s="23" t="s">
        <v>10</v>
      </c>
      <c r="F5" s="22"/>
    </row>
    <row r="6" spans="1:6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</row>
    <row r="7" spans="1:6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</row>
    <row r="8" spans="1:6" ht="13.5" thickBot="1">
      <c r="A8" s="30"/>
      <c r="B8" s="22"/>
      <c r="C8" s="22"/>
      <c r="D8" s="22"/>
      <c r="E8" s="23" t="s">
        <v>22</v>
      </c>
      <c r="F8" s="81"/>
    </row>
    <row r="9" spans="1:6" ht="12.75">
      <c r="A9" s="31">
        <v>1985</v>
      </c>
      <c r="B9" s="32">
        <v>36.9</v>
      </c>
      <c r="C9" s="32">
        <v>8.9</v>
      </c>
      <c r="D9" s="32">
        <v>33</v>
      </c>
      <c r="E9" s="33">
        <v>26.132006298606854</v>
      </c>
      <c r="F9" s="38">
        <v>8750.73623982787</v>
      </c>
    </row>
    <row r="10" spans="1:6" ht="12.75">
      <c r="A10" s="35">
        <v>1986</v>
      </c>
      <c r="B10" s="36">
        <v>38.7</v>
      </c>
      <c r="C10" s="36">
        <v>7.6</v>
      </c>
      <c r="D10" s="36">
        <v>29.3</v>
      </c>
      <c r="E10" s="37">
        <v>28.944742947122954</v>
      </c>
      <c r="F10" s="38">
        <v>8378.108735109925</v>
      </c>
    </row>
    <row r="11" spans="1:6" ht="12.75">
      <c r="A11" s="35">
        <v>1987</v>
      </c>
      <c r="B11" s="36">
        <v>38.8</v>
      </c>
      <c r="C11" s="36">
        <v>8.5</v>
      </c>
      <c r="D11" s="36">
        <v>33.1</v>
      </c>
      <c r="E11" s="37">
        <v>24.461192648419942</v>
      </c>
      <c r="F11" s="38">
        <v>9526.041854482948</v>
      </c>
    </row>
    <row r="12" spans="1:6" ht="12.75">
      <c r="A12" s="35">
        <v>1988</v>
      </c>
      <c r="B12" s="36">
        <v>38.4</v>
      </c>
      <c r="C12" s="36">
        <v>8.6</v>
      </c>
      <c r="D12" s="36">
        <v>33.2</v>
      </c>
      <c r="E12" s="37">
        <v>24.785739184787186</v>
      </c>
      <c r="F12" s="38">
        <v>8227.855709013978</v>
      </c>
    </row>
    <row r="13" spans="1:6" ht="12.75">
      <c r="A13" s="35">
        <v>1989</v>
      </c>
      <c r="B13" s="36">
        <v>43.4</v>
      </c>
      <c r="C13" s="36">
        <v>7.2</v>
      </c>
      <c r="D13" s="36">
        <v>31.1</v>
      </c>
      <c r="E13" s="37">
        <v>24.51528373781448</v>
      </c>
      <c r="F13" s="38">
        <v>7624.253242460302</v>
      </c>
    </row>
    <row r="14" spans="1:6" ht="12.75">
      <c r="A14" s="35">
        <v>1990</v>
      </c>
      <c r="B14" s="58">
        <v>52.5</v>
      </c>
      <c r="C14" s="36">
        <v>8</v>
      </c>
      <c r="D14" s="58">
        <v>41.9</v>
      </c>
      <c r="E14" s="82">
        <v>24.27487889606097</v>
      </c>
      <c r="F14" s="15">
        <v>10171.174257449544</v>
      </c>
    </row>
    <row r="15" spans="1:6" ht="12.75">
      <c r="A15" s="35">
        <v>1991</v>
      </c>
      <c r="B15" s="58">
        <v>59.2</v>
      </c>
      <c r="C15" s="36">
        <v>6.351351351351351</v>
      </c>
      <c r="D15" s="58">
        <v>37.6</v>
      </c>
      <c r="E15" s="82">
        <v>28.343730842739173</v>
      </c>
      <c r="F15" s="15">
        <v>10657.242796869928</v>
      </c>
    </row>
    <row r="16" spans="1:6" ht="12.75">
      <c r="A16" s="35">
        <v>1992</v>
      </c>
      <c r="B16" s="36">
        <v>51.2</v>
      </c>
      <c r="C16" s="36">
        <v>4.4921875</v>
      </c>
      <c r="D16" s="36">
        <v>23</v>
      </c>
      <c r="E16" s="37">
        <v>25.75937879388891</v>
      </c>
      <c r="F16" s="38">
        <v>5924.657122594449</v>
      </c>
    </row>
    <row r="17" spans="1:6" ht="12.75">
      <c r="A17" s="35">
        <v>1993</v>
      </c>
      <c r="B17" s="36">
        <v>38.9</v>
      </c>
      <c r="C17" s="36">
        <v>9.69151670951157</v>
      </c>
      <c r="D17" s="36">
        <v>37.7</v>
      </c>
      <c r="E17" s="37">
        <v>25.410791773346318</v>
      </c>
      <c r="F17" s="38">
        <v>9579.868498551561</v>
      </c>
    </row>
    <row r="18" spans="1:6" ht="12.75">
      <c r="A18" s="35">
        <v>1994</v>
      </c>
      <c r="B18" s="36">
        <v>69.7</v>
      </c>
      <c r="C18" s="36">
        <v>5.638450502152079</v>
      </c>
      <c r="D18" s="36">
        <v>39.3</v>
      </c>
      <c r="E18" s="37">
        <v>20.524563364706164</v>
      </c>
      <c r="F18" s="38">
        <v>8066.153402329523</v>
      </c>
    </row>
    <row r="19" spans="1:6" ht="12.75">
      <c r="A19" s="16">
        <v>1995</v>
      </c>
      <c r="B19" s="39">
        <v>169</v>
      </c>
      <c r="C19" s="40">
        <v>2.325443786982248</v>
      </c>
      <c r="D19" s="39">
        <v>39.3</v>
      </c>
      <c r="E19" s="82">
        <v>27.03953457622637</v>
      </c>
      <c r="F19" s="15">
        <v>10626.53708845696</v>
      </c>
    </row>
    <row r="20" spans="1:6" ht="12.75">
      <c r="A20" s="16">
        <v>1996</v>
      </c>
      <c r="B20" s="39">
        <v>332.2</v>
      </c>
      <c r="C20" s="40">
        <v>5.963275135460567</v>
      </c>
      <c r="D20" s="39">
        <v>198.1</v>
      </c>
      <c r="E20" s="82">
        <v>20.9272414746433</v>
      </c>
      <c r="F20" s="15">
        <v>41456.86536126837</v>
      </c>
    </row>
    <row r="21" spans="1:6" ht="12.75">
      <c r="A21" s="16">
        <v>1997</v>
      </c>
      <c r="B21" s="39">
        <v>271.2</v>
      </c>
      <c r="C21" s="39">
        <v>5.424041297935104</v>
      </c>
      <c r="D21" s="39">
        <v>147.1</v>
      </c>
      <c r="E21" s="82">
        <v>21.25779813205438</v>
      </c>
      <c r="F21" s="15">
        <v>31270.22105225199</v>
      </c>
    </row>
    <row r="22" spans="1:6" ht="12.75">
      <c r="A22" s="16">
        <v>1998</v>
      </c>
      <c r="B22" s="39">
        <v>191.2</v>
      </c>
      <c r="C22" s="39">
        <v>6.370292887029288</v>
      </c>
      <c r="D22" s="39">
        <v>121.8</v>
      </c>
      <c r="E22" s="82">
        <v>21.28183861622973</v>
      </c>
      <c r="F22" s="15">
        <v>25921.279434567805</v>
      </c>
    </row>
    <row r="23" spans="1:6" ht="12.75">
      <c r="A23" s="16">
        <v>1999</v>
      </c>
      <c r="B23" s="39">
        <v>198.6</v>
      </c>
      <c r="C23" s="39">
        <f>D23/B23*10</f>
        <v>5.196374622356496</v>
      </c>
      <c r="D23" s="39">
        <v>103.2</v>
      </c>
      <c r="E23" s="82">
        <v>22.549974156479514</v>
      </c>
      <c r="F23" s="15">
        <f>D23*E23*10</f>
        <v>23271.57332948686</v>
      </c>
    </row>
    <row r="24" spans="1:6" ht="12.75">
      <c r="A24" s="16">
        <v>2000</v>
      </c>
      <c r="B24" s="39">
        <v>160.2</v>
      </c>
      <c r="C24" s="39">
        <f>D24/B24*10</f>
        <v>8.283395755305868</v>
      </c>
      <c r="D24" s="39">
        <v>132.7</v>
      </c>
      <c r="E24" s="82">
        <v>19.821379202577138</v>
      </c>
      <c r="F24" s="15">
        <f>D24*E24*10</f>
        <v>26302.97020181986</v>
      </c>
    </row>
    <row r="25" spans="1:6" ht="12.75">
      <c r="A25" s="16">
        <v>2001</v>
      </c>
      <c r="B25" s="39">
        <v>160.457</v>
      </c>
      <c r="C25" s="39">
        <f>D25/B25*10</f>
        <v>5.496986731647731</v>
      </c>
      <c r="D25" s="39">
        <v>88.203</v>
      </c>
      <c r="E25" s="82">
        <v>19.21</v>
      </c>
      <c r="F25" s="15">
        <f>D25*E25*10</f>
        <v>16943.7963</v>
      </c>
    </row>
    <row r="26" spans="1:6" ht="12.75">
      <c r="A26" s="16">
        <v>2002</v>
      </c>
      <c r="B26" s="39">
        <v>167.718</v>
      </c>
      <c r="C26" s="39">
        <f>D26/B26*10</f>
        <v>7.593818194827032</v>
      </c>
      <c r="D26" s="39">
        <v>127.362</v>
      </c>
      <c r="E26" s="82">
        <v>18.4</v>
      </c>
      <c r="F26" s="15">
        <f>D26*E26*10</f>
        <v>23434.608</v>
      </c>
    </row>
    <row r="27" spans="1:6" ht="13.5" thickBot="1">
      <c r="A27" s="42" t="s">
        <v>257</v>
      </c>
      <c r="B27" s="43">
        <v>166.6</v>
      </c>
      <c r="C27" s="43">
        <f>D27/B27*10</f>
        <v>8.769507803121249</v>
      </c>
      <c r="D27" s="43">
        <v>146.1</v>
      </c>
      <c r="E27" s="83">
        <v>18.29</v>
      </c>
      <c r="F27" s="19">
        <f>D27*E27*10</f>
        <v>26721.69</v>
      </c>
    </row>
    <row r="28" spans="1:6" ht="12.75">
      <c r="A28" s="21" t="s">
        <v>23</v>
      </c>
      <c r="B28" s="21"/>
      <c r="C28" s="21"/>
      <c r="D28" s="21"/>
      <c r="E28" s="21"/>
      <c r="F28" s="21"/>
    </row>
    <row r="29" ht="12.75">
      <c r="A29" t="s">
        <v>24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7"/>
  <dimension ref="A1:K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265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1" t="s">
        <v>176</v>
      </c>
      <c r="B8" s="264" t="s">
        <v>34</v>
      </c>
      <c r="C8" s="274" t="s">
        <v>34</v>
      </c>
      <c r="D8" s="264" t="s">
        <v>34</v>
      </c>
      <c r="E8" s="275" t="s">
        <v>34</v>
      </c>
      <c r="F8" s="265" t="s">
        <v>34</v>
      </c>
      <c r="G8" s="264" t="s">
        <v>34</v>
      </c>
      <c r="H8" s="264" t="s">
        <v>34</v>
      </c>
      <c r="I8" s="276"/>
      <c r="J8" s="276"/>
    </row>
    <row r="9" spans="1:10" ht="12.75">
      <c r="A9" s="135" t="s">
        <v>177</v>
      </c>
      <c r="B9" s="265" t="s">
        <v>34</v>
      </c>
      <c r="C9" s="265" t="s">
        <v>34</v>
      </c>
      <c r="D9" s="265" t="s">
        <v>34</v>
      </c>
      <c r="E9" s="266" t="s">
        <v>34</v>
      </c>
      <c r="F9" s="265" t="s">
        <v>34</v>
      </c>
      <c r="G9" s="265" t="s">
        <v>34</v>
      </c>
      <c r="H9" s="265" t="s">
        <v>34</v>
      </c>
      <c r="I9" s="276"/>
      <c r="J9" s="276"/>
    </row>
    <row r="10" spans="1:10" ht="12.75">
      <c r="A10" s="135" t="s">
        <v>178</v>
      </c>
      <c r="B10" s="265" t="s">
        <v>34</v>
      </c>
      <c r="C10" s="265" t="s">
        <v>34</v>
      </c>
      <c r="D10" s="265" t="s">
        <v>34</v>
      </c>
      <c r="E10" s="266" t="s">
        <v>34</v>
      </c>
      <c r="F10" s="265" t="s">
        <v>34</v>
      </c>
      <c r="G10" s="265" t="s">
        <v>34</v>
      </c>
      <c r="H10" s="265" t="s">
        <v>34</v>
      </c>
      <c r="I10" s="276"/>
      <c r="J10" s="276"/>
    </row>
    <row r="11" spans="1:10" ht="12.75">
      <c r="A11" s="135" t="s">
        <v>179</v>
      </c>
      <c r="B11" s="265" t="s">
        <v>34</v>
      </c>
      <c r="C11" s="265" t="s">
        <v>34</v>
      </c>
      <c r="D11" s="265" t="s">
        <v>34</v>
      </c>
      <c r="E11" s="266" t="s">
        <v>34</v>
      </c>
      <c r="F11" s="265" t="s">
        <v>34</v>
      </c>
      <c r="G11" s="265" t="s">
        <v>34</v>
      </c>
      <c r="H11" s="265" t="s">
        <v>34</v>
      </c>
      <c r="I11" s="276"/>
      <c r="J11" s="276"/>
    </row>
    <row r="12" spans="1:10" ht="12.75">
      <c r="A12" s="143" t="s">
        <v>180</v>
      </c>
      <c r="B12" s="277" t="s">
        <v>34</v>
      </c>
      <c r="C12" s="277" t="s">
        <v>34</v>
      </c>
      <c r="D12" s="277" t="s">
        <v>34</v>
      </c>
      <c r="E12" s="277" t="s">
        <v>34</v>
      </c>
      <c r="F12" s="277" t="s">
        <v>34</v>
      </c>
      <c r="G12" s="277" t="s">
        <v>34</v>
      </c>
      <c r="H12" s="277" t="s">
        <v>34</v>
      </c>
      <c r="I12" s="276"/>
      <c r="J12" s="276"/>
    </row>
    <row r="13" spans="1:10" ht="12.75">
      <c r="A13" s="143"/>
      <c r="B13" s="277"/>
      <c r="C13" s="277"/>
      <c r="D13" s="277"/>
      <c r="E13" s="278"/>
      <c r="F13" s="278"/>
      <c r="G13" s="277"/>
      <c r="H13" s="277"/>
      <c r="I13" s="276"/>
      <c r="J13" s="276"/>
    </row>
    <row r="14" spans="1:10" ht="12.75">
      <c r="A14" s="143" t="s">
        <v>181</v>
      </c>
      <c r="B14" s="277" t="s">
        <v>34</v>
      </c>
      <c r="C14" s="277" t="s">
        <v>34</v>
      </c>
      <c r="D14" s="277" t="s">
        <v>34</v>
      </c>
      <c r="E14" s="278" t="s">
        <v>34</v>
      </c>
      <c r="F14" s="277" t="s">
        <v>34</v>
      </c>
      <c r="G14" s="277" t="s">
        <v>34</v>
      </c>
      <c r="H14" s="277" t="s">
        <v>34</v>
      </c>
      <c r="I14" s="276"/>
      <c r="J14" s="276"/>
    </row>
    <row r="15" spans="1:10" ht="12.75">
      <c r="A15" s="143"/>
      <c r="B15" s="277"/>
      <c r="C15" s="277"/>
      <c r="D15" s="277"/>
      <c r="E15" s="278"/>
      <c r="F15" s="278"/>
      <c r="G15" s="277"/>
      <c r="H15" s="277"/>
      <c r="I15" s="276"/>
      <c r="J15" s="276"/>
    </row>
    <row r="16" spans="1:10" ht="12.75">
      <c r="A16" s="143" t="s">
        <v>182</v>
      </c>
      <c r="B16" s="277" t="s">
        <v>34</v>
      </c>
      <c r="C16" s="277" t="s">
        <v>34</v>
      </c>
      <c r="D16" s="277" t="s">
        <v>34</v>
      </c>
      <c r="E16" s="278" t="s">
        <v>34</v>
      </c>
      <c r="F16" s="277" t="s">
        <v>34</v>
      </c>
      <c r="G16" s="277" t="s">
        <v>34</v>
      </c>
      <c r="H16" s="277" t="s">
        <v>34</v>
      </c>
      <c r="I16" s="276"/>
      <c r="J16" s="276"/>
    </row>
    <row r="17" spans="2:10" ht="12.75">
      <c r="B17" s="265"/>
      <c r="C17" s="265"/>
      <c r="D17" s="265"/>
      <c r="E17" s="266"/>
      <c r="F17" s="266"/>
      <c r="G17" s="265"/>
      <c r="H17" s="265"/>
      <c r="I17" s="276"/>
      <c r="J17" s="276"/>
    </row>
    <row r="18" spans="1:10" ht="12.75">
      <c r="A18" s="135" t="s">
        <v>183</v>
      </c>
      <c r="B18" s="265" t="s">
        <v>34</v>
      </c>
      <c r="C18" s="265" t="s">
        <v>34</v>
      </c>
      <c r="D18" s="265" t="s">
        <v>34</v>
      </c>
      <c r="E18" s="266" t="s">
        <v>34</v>
      </c>
      <c r="F18" s="265" t="s">
        <v>34</v>
      </c>
      <c r="G18" s="265" t="s">
        <v>34</v>
      </c>
      <c r="H18" s="265" t="s">
        <v>34</v>
      </c>
      <c r="I18" s="276"/>
      <c r="J18" s="276"/>
    </row>
    <row r="19" spans="1:10" ht="12.75">
      <c r="A19" s="135" t="s">
        <v>184</v>
      </c>
      <c r="B19" s="265" t="s">
        <v>34</v>
      </c>
      <c r="C19" s="265" t="s">
        <v>34</v>
      </c>
      <c r="D19" s="265" t="s">
        <v>34</v>
      </c>
      <c r="E19" s="265" t="s">
        <v>34</v>
      </c>
      <c r="F19" s="265" t="s">
        <v>34</v>
      </c>
      <c r="G19" s="265" t="s">
        <v>34</v>
      </c>
      <c r="H19" s="265" t="s">
        <v>34</v>
      </c>
      <c r="I19" s="276"/>
      <c r="J19" s="276"/>
    </row>
    <row r="20" spans="1:10" ht="12.75">
      <c r="A20" s="135" t="s">
        <v>185</v>
      </c>
      <c r="B20" s="265" t="s">
        <v>34</v>
      </c>
      <c r="C20" s="265" t="s">
        <v>34</v>
      </c>
      <c r="D20" s="265" t="s">
        <v>34</v>
      </c>
      <c r="E20" s="265" t="s">
        <v>34</v>
      </c>
      <c r="F20" s="265" t="s">
        <v>34</v>
      </c>
      <c r="G20" s="265" t="s">
        <v>34</v>
      </c>
      <c r="H20" s="265" t="s">
        <v>34</v>
      </c>
      <c r="I20" s="276"/>
      <c r="J20" s="276"/>
    </row>
    <row r="21" spans="1:10" ht="12.75">
      <c r="A21" s="143" t="s">
        <v>285</v>
      </c>
      <c r="B21" s="277" t="s">
        <v>34</v>
      </c>
      <c r="C21" s="277" t="s">
        <v>34</v>
      </c>
      <c r="D21" s="277" t="s">
        <v>34</v>
      </c>
      <c r="E21" s="277" t="s">
        <v>34</v>
      </c>
      <c r="F21" s="277" t="s">
        <v>34</v>
      </c>
      <c r="G21" s="277" t="s">
        <v>34</v>
      </c>
      <c r="H21" s="277" t="s">
        <v>34</v>
      </c>
      <c r="I21" s="276"/>
      <c r="J21" s="276"/>
    </row>
    <row r="22" spans="2:10" ht="12.75">
      <c r="B22" s="277"/>
      <c r="C22" s="277"/>
      <c r="D22" s="277"/>
      <c r="E22" s="278"/>
      <c r="F22" s="278"/>
      <c r="G22" s="277"/>
      <c r="H22" s="277"/>
      <c r="I22" s="276"/>
      <c r="J22" s="276"/>
    </row>
    <row r="23" spans="1:10" ht="12.75">
      <c r="A23" s="143" t="s">
        <v>186</v>
      </c>
      <c r="B23" s="277">
        <v>990</v>
      </c>
      <c r="C23" s="277">
        <v>167</v>
      </c>
      <c r="D23" s="277">
        <v>1157</v>
      </c>
      <c r="E23" s="278">
        <v>250</v>
      </c>
      <c r="F23" s="278">
        <v>698</v>
      </c>
      <c r="G23" s="277">
        <v>365</v>
      </c>
      <c r="H23" s="277">
        <v>150</v>
      </c>
      <c r="I23" s="276"/>
      <c r="J23" s="276"/>
    </row>
    <row r="24" spans="1:10" ht="12.75">
      <c r="A24" s="143"/>
      <c r="B24" s="277"/>
      <c r="C24" s="277"/>
      <c r="D24" s="277"/>
      <c r="E24" s="278"/>
      <c r="F24" s="278"/>
      <c r="G24" s="277"/>
      <c r="H24" s="277"/>
      <c r="I24" s="276"/>
      <c r="J24" s="276"/>
    </row>
    <row r="25" spans="1:10" ht="12.75">
      <c r="A25" s="143" t="s">
        <v>187</v>
      </c>
      <c r="B25" s="277">
        <v>126</v>
      </c>
      <c r="C25" s="277">
        <v>67</v>
      </c>
      <c r="D25" s="277">
        <v>193</v>
      </c>
      <c r="E25" s="278">
        <v>800</v>
      </c>
      <c r="F25" s="278">
        <v>1500</v>
      </c>
      <c r="G25" s="277">
        <v>201</v>
      </c>
      <c r="H25" s="277">
        <v>171</v>
      </c>
      <c r="I25" s="276"/>
      <c r="J25" s="276"/>
    </row>
    <row r="26" spans="2:10" ht="12.75">
      <c r="B26" s="265"/>
      <c r="C26" s="265"/>
      <c r="D26" s="265"/>
      <c r="E26" s="266"/>
      <c r="F26" s="266"/>
      <c r="G26" s="265"/>
      <c r="H26" s="265"/>
      <c r="I26" s="276"/>
      <c r="J26" s="276"/>
    </row>
    <row r="27" spans="1:10" ht="12.75">
      <c r="A27" s="135" t="s">
        <v>188</v>
      </c>
      <c r="B27" s="265">
        <v>8285</v>
      </c>
      <c r="C27" s="265">
        <v>322</v>
      </c>
      <c r="D27" s="265">
        <v>8607</v>
      </c>
      <c r="E27" s="266">
        <v>1109</v>
      </c>
      <c r="F27" s="266">
        <v>3276</v>
      </c>
      <c r="G27" s="265">
        <v>10243</v>
      </c>
      <c r="H27" s="265">
        <v>849</v>
      </c>
      <c r="I27" s="276"/>
      <c r="J27" s="276"/>
    </row>
    <row r="28" spans="1:10" ht="12.75">
      <c r="A28" s="135" t="s">
        <v>189</v>
      </c>
      <c r="B28" s="265">
        <v>1733</v>
      </c>
      <c r="C28" s="265">
        <v>48</v>
      </c>
      <c r="D28" s="265">
        <v>1781</v>
      </c>
      <c r="E28" s="266">
        <v>391</v>
      </c>
      <c r="F28" s="266">
        <v>2282</v>
      </c>
      <c r="G28" s="265">
        <v>787</v>
      </c>
      <c r="H28" s="265">
        <v>118</v>
      </c>
      <c r="I28" s="276"/>
      <c r="J28" s="276"/>
    </row>
    <row r="29" spans="1:10" ht="12.75">
      <c r="A29" s="135" t="s">
        <v>190</v>
      </c>
      <c r="B29" s="265">
        <v>3991</v>
      </c>
      <c r="C29" s="265">
        <v>199</v>
      </c>
      <c r="D29" s="265">
        <v>4190</v>
      </c>
      <c r="E29" s="266">
        <v>300</v>
      </c>
      <c r="F29" s="266">
        <v>1100</v>
      </c>
      <c r="G29" s="265">
        <v>1416</v>
      </c>
      <c r="H29" s="265">
        <v>920</v>
      </c>
      <c r="I29" s="276"/>
      <c r="J29" s="276"/>
    </row>
    <row r="30" spans="1:10" ht="12.75">
      <c r="A30" s="143" t="s">
        <v>286</v>
      </c>
      <c r="B30" s="277">
        <v>14009</v>
      </c>
      <c r="C30" s="277">
        <v>569</v>
      </c>
      <c r="D30" s="277">
        <v>14578</v>
      </c>
      <c r="E30" s="277">
        <v>790</v>
      </c>
      <c r="F30" s="277">
        <v>2431</v>
      </c>
      <c r="G30" s="277">
        <v>12446</v>
      </c>
      <c r="H30" s="277">
        <v>1887</v>
      </c>
      <c r="I30" s="276"/>
      <c r="J30" s="276"/>
    </row>
    <row r="31" spans="2:10" ht="12.75">
      <c r="B31" s="265"/>
      <c r="C31" s="265"/>
      <c r="D31" s="265"/>
      <c r="E31" s="266"/>
      <c r="F31" s="266"/>
      <c r="G31" s="265"/>
      <c r="H31" s="265"/>
      <c r="I31" s="276"/>
      <c r="J31" s="276"/>
    </row>
    <row r="32" spans="1:10" ht="12.75">
      <c r="A32" s="135" t="s">
        <v>191</v>
      </c>
      <c r="B32" s="280">
        <v>138</v>
      </c>
      <c r="C32" s="280" t="s">
        <v>34</v>
      </c>
      <c r="D32" s="265">
        <v>138</v>
      </c>
      <c r="E32" s="280">
        <v>1544</v>
      </c>
      <c r="F32" s="280" t="s">
        <v>34</v>
      </c>
      <c r="G32" s="266">
        <v>213</v>
      </c>
      <c r="H32" s="280">
        <v>161</v>
      </c>
      <c r="I32" s="276"/>
      <c r="J32" s="276"/>
    </row>
    <row r="33" spans="1:10" ht="12.75">
      <c r="A33" s="135" t="s">
        <v>192</v>
      </c>
      <c r="B33" s="280">
        <v>11</v>
      </c>
      <c r="C33" s="280">
        <v>8</v>
      </c>
      <c r="D33" s="265">
        <v>19</v>
      </c>
      <c r="E33" s="280">
        <v>1500</v>
      </c>
      <c r="F33" s="280">
        <v>2200</v>
      </c>
      <c r="G33" s="266">
        <v>34</v>
      </c>
      <c r="H33" s="280" t="s">
        <v>34</v>
      </c>
      <c r="I33" s="276"/>
      <c r="J33" s="276"/>
    </row>
    <row r="34" spans="1:10" ht="12.75">
      <c r="A34" s="135" t="s">
        <v>193</v>
      </c>
      <c r="B34" s="280">
        <v>346</v>
      </c>
      <c r="C34" s="280">
        <v>35</v>
      </c>
      <c r="D34" s="265">
        <v>381</v>
      </c>
      <c r="E34" s="280">
        <v>1012</v>
      </c>
      <c r="F34" s="280">
        <v>1829</v>
      </c>
      <c r="G34" s="266">
        <v>414</v>
      </c>
      <c r="H34" s="280">
        <v>226</v>
      </c>
      <c r="I34" s="276"/>
      <c r="J34" s="276"/>
    </row>
    <row r="35" spans="1:10" ht="12.75">
      <c r="A35" s="135" t="s">
        <v>194</v>
      </c>
      <c r="B35" s="280">
        <v>93</v>
      </c>
      <c r="C35" s="280">
        <v>2</v>
      </c>
      <c r="D35" s="265">
        <v>95</v>
      </c>
      <c r="E35" s="280">
        <v>1129</v>
      </c>
      <c r="F35" s="280">
        <v>3000</v>
      </c>
      <c r="G35" s="266">
        <v>111</v>
      </c>
      <c r="H35" s="280">
        <v>145</v>
      </c>
      <c r="I35" s="276"/>
      <c r="J35" s="276"/>
    </row>
    <row r="36" spans="1:10" ht="12.75">
      <c r="A36" s="143" t="s">
        <v>195</v>
      </c>
      <c r="B36" s="277">
        <v>588</v>
      </c>
      <c r="C36" s="277">
        <v>45</v>
      </c>
      <c r="D36" s="277">
        <v>633</v>
      </c>
      <c r="E36" s="277">
        <v>1164</v>
      </c>
      <c r="F36" s="277">
        <v>1947</v>
      </c>
      <c r="G36" s="277">
        <v>772</v>
      </c>
      <c r="H36" s="277">
        <v>532</v>
      </c>
      <c r="I36" s="276"/>
      <c r="J36" s="276"/>
    </row>
    <row r="37" spans="1:10" ht="12.75">
      <c r="A37" s="143"/>
      <c r="B37" s="277"/>
      <c r="C37" s="277"/>
      <c r="D37" s="277"/>
      <c r="E37" s="278"/>
      <c r="F37" s="278"/>
      <c r="G37" s="277"/>
      <c r="H37" s="277"/>
      <c r="I37" s="276"/>
      <c r="J37" s="276"/>
    </row>
    <row r="38" spans="1:10" ht="12.75">
      <c r="A38" s="143" t="s">
        <v>196</v>
      </c>
      <c r="B38" s="278" t="s">
        <v>34</v>
      </c>
      <c r="C38" s="278" t="s">
        <v>34</v>
      </c>
      <c r="D38" s="277" t="s">
        <v>34</v>
      </c>
      <c r="E38" s="277" t="s">
        <v>34</v>
      </c>
      <c r="F38" s="278" t="s">
        <v>34</v>
      </c>
      <c r="G38" s="278" t="s">
        <v>34</v>
      </c>
      <c r="H38" s="278" t="s">
        <v>34</v>
      </c>
      <c r="I38" s="276"/>
      <c r="J38" s="276"/>
    </row>
    <row r="39" spans="2:10" ht="12.75">
      <c r="B39" s="265"/>
      <c r="C39" s="265"/>
      <c r="D39" s="265"/>
      <c r="E39" s="266"/>
      <c r="F39" s="266"/>
      <c r="G39" s="265"/>
      <c r="H39" s="265"/>
      <c r="I39" s="276"/>
      <c r="J39" s="276"/>
    </row>
    <row r="40" spans="1:10" ht="12.75">
      <c r="A40" s="135" t="s">
        <v>197</v>
      </c>
      <c r="B40" s="266">
        <v>2816</v>
      </c>
      <c r="C40" s="266">
        <v>103</v>
      </c>
      <c r="D40" s="265">
        <v>2919</v>
      </c>
      <c r="E40" s="266">
        <v>550</v>
      </c>
      <c r="F40" s="266">
        <v>1100</v>
      </c>
      <c r="G40" s="266">
        <v>1662</v>
      </c>
      <c r="H40" s="266" t="s">
        <v>34</v>
      </c>
      <c r="I40" s="276"/>
      <c r="J40" s="276"/>
    </row>
    <row r="41" spans="1:10" ht="12.75">
      <c r="A41" s="135" t="s">
        <v>198</v>
      </c>
      <c r="B41" s="265">
        <v>14235</v>
      </c>
      <c r="C41" s="265" t="s">
        <v>34</v>
      </c>
      <c r="D41" s="265">
        <v>14235</v>
      </c>
      <c r="E41" s="266">
        <v>900</v>
      </c>
      <c r="F41" s="266" t="s">
        <v>34</v>
      </c>
      <c r="G41" s="265">
        <v>12812</v>
      </c>
      <c r="H41" s="265">
        <v>10250</v>
      </c>
      <c r="I41" s="276"/>
      <c r="J41" s="276"/>
    </row>
    <row r="42" spans="1:10" ht="12.75">
      <c r="A42" s="135" t="s">
        <v>199</v>
      </c>
      <c r="B42" s="266">
        <v>5956</v>
      </c>
      <c r="C42" s="266">
        <v>867</v>
      </c>
      <c r="D42" s="265">
        <v>6823</v>
      </c>
      <c r="E42" s="266">
        <v>700</v>
      </c>
      <c r="F42" s="266">
        <v>1600</v>
      </c>
      <c r="G42" s="266">
        <v>5556</v>
      </c>
      <c r="H42" s="267">
        <v>2500</v>
      </c>
      <c r="I42" s="276"/>
      <c r="J42" s="276"/>
    </row>
    <row r="43" spans="1:10" ht="12.75">
      <c r="A43" s="135" t="s">
        <v>200</v>
      </c>
      <c r="B43" s="266">
        <v>12790</v>
      </c>
      <c r="C43" s="266">
        <v>656</v>
      </c>
      <c r="D43" s="265">
        <v>13446</v>
      </c>
      <c r="E43" s="266">
        <v>400</v>
      </c>
      <c r="F43" s="266">
        <v>750</v>
      </c>
      <c r="G43" s="266">
        <v>5608</v>
      </c>
      <c r="H43" s="266">
        <v>3360</v>
      </c>
      <c r="I43" s="276"/>
      <c r="J43" s="276"/>
    </row>
    <row r="44" spans="1:10" ht="12.75">
      <c r="A44" s="135" t="s">
        <v>201</v>
      </c>
      <c r="B44" s="266">
        <v>2307</v>
      </c>
      <c r="C44" s="266">
        <v>46</v>
      </c>
      <c r="D44" s="265">
        <v>2353</v>
      </c>
      <c r="E44" s="266">
        <v>800</v>
      </c>
      <c r="F44" s="266">
        <v>1300</v>
      </c>
      <c r="G44" s="266">
        <v>1905</v>
      </c>
      <c r="H44" s="266">
        <v>2286</v>
      </c>
      <c r="I44" s="276"/>
      <c r="J44" s="276"/>
    </row>
    <row r="45" spans="1:10" ht="12.75">
      <c r="A45" s="135" t="s">
        <v>202</v>
      </c>
      <c r="B45" s="266">
        <v>396</v>
      </c>
      <c r="C45" s="266">
        <v>6</v>
      </c>
      <c r="D45" s="265">
        <v>402</v>
      </c>
      <c r="E45" s="266">
        <v>800</v>
      </c>
      <c r="F45" s="266">
        <v>1300</v>
      </c>
      <c r="G45" s="266">
        <v>325</v>
      </c>
      <c r="H45" s="266">
        <v>309</v>
      </c>
      <c r="I45" s="276"/>
      <c r="J45" s="276"/>
    </row>
    <row r="46" spans="1:11" ht="12.75">
      <c r="A46" s="135" t="s">
        <v>203</v>
      </c>
      <c r="B46" s="266">
        <v>2369</v>
      </c>
      <c r="C46" s="266">
        <v>40</v>
      </c>
      <c r="D46" s="265">
        <v>2409</v>
      </c>
      <c r="E46" s="266">
        <v>1000</v>
      </c>
      <c r="F46" s="266">
        <v>1200</v>
      </c>
      <c r="G46" s="266">
        <v>2417</v>
      </c>
      <c r="H46" s="266">
        <v>2900</v>
      </c>
      <c r="I46" s="276"/>
      <c r="J46" s="276"/>
      <c r="K46" s="276"/>
    </row>
    <row r="47" spans="1:11" ht="12.75">
      <c r="A47" s="135" t="s">
        <v>204</v>
      </c>
      <c r="B47" s="266">
        <v>8348</v>
      </c>
      <c r="C47" s="266">
        <v>508</v>
      </c>
      <c r="D47" s="265">
        <v>8856</v>
      </c>
      <c r="E47" s="266">
        <v>400</v>
      </c>
      <c r="F47" s="266">
        <v>1400</v>
      </c>
      <c r="G47" s="266">
        <v>4050</v>
      </c>
      <c r="H47" s="266">
        <v>2600</v>
      </c>
      <c r="I47" s="276"/>
      <c r="J47" s="276"/>
      <c r="K47" s="276"/>
    </row>
    <row r="48" spans="1:11" ht="12.75">
      <c r="A48" s="135" t="s">
        <v>205</v>
      </c>
      <c r="B48" s="266">
        <v>8687</v>
      </c>
      <c r="C48" s="266">
        <v>357</v>
      </c>
      <c r="D48" s="265">
        <v>9044</v>
      </c>
      <c r="E48" s="266">
        <v>800</v>
      </c>
      <c r="F48" s="266">
        <v>1800</v>
      </c>
      <c r="G48" s="266">
        <v>7592</v>
      </c>
      <c r="H48" s="266">
        <v>7235</v>
      </c>
      <c r="I48" s="276"/>
      <c r="J48" s="276"/>
      <c r="K48" s="276"/>
    </row>
    <row r="49" spans="1:11" ht="12.75">
      <c r="A49" s="143" t="s">
        <v>287</v>
      </c>
      <c r="B49" s="277">
        <v>57904</v>
      </c>
      <c r="C49" s="277">
        <v>2583</v>
      </c>
      <c r="D49" s="277">
        <v>60487</v>
      </c>
      <c r="E49" s="277">
        <v>664</v>
      </c>
      <c r="F49" s="277">
        <v>1340</v>
      </c>
      <c r="G49" s="277">
        <v>41927</v>
      </c>
      <c r="H49" s="277">
        <v>31440</v>
      </c>
      <c r="I49" s="276"/>
      <c r="J49" s="276"/>
      <c r="K49" s="276"/>
    </row>
    <row r="50" spans="1:11" ht="12.75">
      <c r="A50" s="143"/>
      <c r="B50" s="277"/>
      <c r="C50" s="277"/>
      <c r="D50" s="277"/>
      <c r="E50" s="278"/>
      <c r="F50" s="278"/>
      <c r="G50" s="277"/>
      <c r="H50" s="277"/>
      <c r="I50" s="276"/>
      <c r="J50" s="276"/>
      <c r="K50" s="276"/>
    </row>
    <row r="51" spans="1:11" ht="12.75">
      <c r="A51" s="143" t="s">
        <v>206</v>
      </c>
      <c r="B51" s="278">
        <v>1509</v>
      </c>
      <c r="C51" s="278">
        <v>27</v>
      </c>
      <c r="D51" s="277">
        <v>1536</v>
      </c>
      <c r="E51" s="278">
        <v>800</v>
      </c>
      <c r="F51" s="278">
        <v>1500</v>
      </c>
      <c r="G51" s="278">
        <v>1248</v>
      </c>
      <c r="H51" s="278">
        <v>998</v>
      </c>
      <c r="I51" s="276"/>
      <c r="J51" s="276"/>
      <c r="K51" s="276"/>
    </row>
    <row r="52" spans="2:11" ht="12.75">
      <c r="B52" s="265"/>
      <c r="C52" s="265"/>
      <c r="D52" s="265"/>
      <c r="E52" s="266"/>
      <c r="F52" s="266"/>
      <c r="G52" s="265"/>
      <c r="H52" s="265"/>
      <c r="I52" s="276"/>
      <c r="J52" s="276"/>
      <c r="K52" s="276"/>
    </row>
    <row r="53" spans="1:11" ht="12.75">
      <c r="A53" s="135" t="s">
        <v>207</v>
      </c>
      <c r="B53" s="265">
        <v>12965</v>
      </c>
      <c r="C53" s="265">
        <v>325</v>
      </c>
      <c r="D53" s="265">
        <v>13290</v>
      </c>
      <c r="E53" s="266">
        <v>1200</v>
      </c>
      <c r="F53" s="266">
        <v>2000</v>
      </c>
      <c r="G53" s="265">
        <v>16208</v>
      </c>
      <c r="H53" s="265">
        <v>10535</v>
      </c>
      <c r="I53" s="276"/>
      <c r="J53" s="276"/>
      <c r="K53" s="276"/>
    </row>
    <row r="54" spans="1:10" ht="12.75">
      <c r="A54" s="135" t="s">
        <v>208</v>
      </c>
      <c r="B54" s="265">
        <v>35309</v>
      </c>
      <c r="C54" s="265">
        <v>575</v>
      </c>
      <c r="D54" s="265">
        <v>35884</v>
      </c>
      <c r="E54" s="266">
        <v>725</v>
      </c>
      <c r="F54" s="266">
        <v>1800</v>
      </c>
      <c r="G54" s="265">
        <v>26634</v>
      </c>
      <c r="H54" s="265">
        <v>13300</v>
      </c>
      <c r="I54" s="276"/>
      <c r="J54" s="276"/>
    </row>
    <row r="55" spans="1:10" ht="12.75">
      <c r="A55" s="135" t="s">
        <v>209</v>
      </c>
      <c r="B55" s="265">
        <v>3484</v>
      </c>
      <c r="C55" s="265">
        <v>172</v>
      </c>
      <c r="D55" s="265">
        <v>3656</v>
      </c>
      <c r="E55" s="266">
        <v>1125</v>
      </c>
      <c r="F55" s="266">
        <v>1600</v>
      </c>
      <c r="G55" s="265">
        <v>4195</v>
      </c>
      <c r="H55" s="265">
        <v>2097</v>
      </c>
      <c r="I55" s="276"/>
      <c r="J55" s="276"/>
    </row>
    <row r="56" spans="1:10" ht="12.75">
      <c r="A56" s="135" t="s">
        <v>210</v>
      </c>
      <c r="B56" s="265">
        <v>1292</v>
      </c>
      <c r="C56" s="265">
        <v>15</v>
      </c>
      <c r="D56" s="265">
        <v>1307</v>
      </c>
      <c r="E56" s="266">
        <v>800</v>
      </c>
      <c r="F56" s="266">
        <v>2100</v>
      </c>
      <c r="G56" s="265">
        <v>1065</v>
      </c>
      <c r="H56" s="265">
        <v>799</v>
      </c>
      <c r="I56" s="276"/>
      <c r="J56" s="276"/>
    </row>
    <row r="57" spans="1:10" ht="12.75">
      <c r="A57" s="135" t="s">
        <v>211</v>
      </c>
      <c r="B57" s="265">
        <v>17676</v>
      </c>
      <c r="C57" s="265">
        <v>151</v>
      </c>
      <c r="D57" s="265">
        <v>17827</v>
      </c>
      <c r="E57" s="266">
        <v>670</v>
      </c>
      <c r="F57" s="266">
        <v>1550</v>
      </c>
      <c r="G57" s="265">
        <v>12077</v>
      </c>
      <c r="H57" s="265">
        <v>1207</v>
      </c>
      <c r="I57" s="276"/>
      <c r="J57" s="276"/>
    </row>
    <row r="58" spans="1:10" ht="12.75">
      <c r="A58" s="143" t="s">
        <v>288</v>
      </c>
      <c r="B58" s="277">
        <v>70726</v>
      </c>
      <c r="C58" s="277">
        <v>1238</v>
      </c>
      <c r="D58" s="277">
        <v>71964</v>
      </c>
      <c r="E58" s="277">
        <f>((E53*B53)+(E54*B54)+(E55*B55)+(E56*B56)+(E57*B57))/B58</f>
        <v>819.402270734949</v>
      </c>
      <c r="F58" s="277">
        <v>1798</v>
      </c>
      <c r="G58" s="277">
        <f>SUM(G53:G57)</f>
        <v>60179</v>
      </c>
      <c r="H58" s="277">
        <f>SUM(H53:H57)</f>
        <v>27938</v>
      </c>
      <c r="I58" s="276"/>
      <c r="J58" s="276"/>
    </row>
    <row r="59" spans="2:10" ht="12.75">
      <c r="B59" s="265"/>
      <c r="C59" s="265"/>
      <c r="D59" s="265"/>
      <c r="E59" s="266"/>
      <c r="F59" s="266"/>
      <c r="G59" s="265"/>
      <c r="H59" s="265"/>
      <c r="I59" s="276"/>
      <c r="J59" s="276"/>
    </row>
    <row r="60" spans="1:10" ht="12.75">
      <c r="A60" s="135" t="s">
        <v>213</v>
      </c>
      <c r="B60" s="266">
        <v>711</v>
      </c>
      <c r="C60" s="266">
        <v>42</v>
      </c>
      <c r="D60" s="265">
        <v>753</v>
      </c>
      <c r="E60" s="266">
        <v>650</v>
      </c>
      <c r="F60" s="266">
        <v>1400</v>
      </c>
      <c r="G60" s="266">
        <v>521</v>
      </c>
      <c r="H60" s="266">
        <v>410</v>
      </c>
      <c r="I60" s="276"/>
      <c r="J60" s="276"/>
    </row>
    <row r="61" spans="1:10" ht="12.75">
      <c r="A61" s="135" t="s">
        <v>214</v>
      </c>
      <c r="B61" s="266">
        <v>82</v>
      </c>
      <c r="C61" s="266">
        <v>1</v>
      </c>
      <c r="D61" s="265">
        <v>83</v>
      </c>
      <c r="E61" s="266">
        <v>600</v>
      </c>
      <c r="F61" s="266">
        <v>1100</v>
      </c>
      <c r="G61" s="266">
        <v>50</v>
      </c>
      <c r="H61" s="266">
        <v>48</v>
      </c>
      <c r="I61" s="276"/>
      <c r="J61" s="276"/>
    </row>
    <row r="62" spans="1:10" ht="12.75">
      <c r="A62" s="135" t="s">
        <v>215</v>
      </c>
      <c r="B62" s="266">
        <v>1300</v>
      </c>
      <c r="C62" s="266">
        <v>8</v>
      </c>
      <c r="D62" s="265">
        <v>1308</v>
      </c>
      <c r="E62" s="266">
        <v>650</v>
      </c>
      <c r="F62" s="266">
        <v>1600</v>
      </c>
      <c r="G62" s="266">
        <v>858</v>
      </c>
      <c r="H62" s="266">
        <v>800</v>
      </c>
      <c r="I62" s="276"/>
      <c r="J62" s="276"/>
    </row>
    <row r="63" spans="1:10" ht="12.75">
      <c r="A63" s="143" t="s">
        <v>216</v>
      </c>
      <c r="B63" s="277">
        <v>2093</v>
      </c>
      <c r="C63" s="277">
        <v>51</v>
      </c>
      <c r="D63" s="277">
        <v>2144</v>
      </c>
      <c r="E63" s="277">
        <v>648</v>
      </c>
      <c r="F63" s="277">
        <v>1425</v>
      </c>
      <c r="G63" s="277">
        <v>1429</v>
      </c>
      <c r="H63" s="277">
        <v>1258</v>
      </c>
      <c r="I63" s="276"/>
      <c r="J63" s="276"/>
    </row>
    <row r="64" spans="1:10" ht="12.75">
      <c r="A64" s="143"/>
      <c r="B64" s="277"/>
      <c r="C64" s="277"/>
      <c r="D64" s="277"/>
      <c r="E64" s="278"/>
      <c r="F64" s="278"/>
      <c r="G64" s="277"/>
      <c r="H64" s="277"/>
      <c r="I64" s="276"/>
      <c r="J64" s="276"/>
    </row>
    <row r="65" spans="1:10" ht="12.75">
      <c r="A65" s="143" t="s">
        <v>217</v>
      </c>
      <c r="B65" s="277">
        <v>1363</v>
      </c>
      <c r="C65" s="277">
        <v>86</v>
      </c>
      <c r="D65" s="277">
        <v>1449</v>
      </c>
      <c r="E65" s="278">
        <v>450</v>
      </c>
      <c r="F65" s="278">
        <v>1440</v>
      </c>
      <c r="G65" s="277">
        <v>737</v>
      </c>
      <c r="H65" s="277">
        <v>350</v>
      </c>
      <c r="I65" s="276"/>
      <c r="J65" s="276"/>
    </row>
    <row r="66" spans="2:10" ht="12.75">
      <c r="B66" s="265"/>
      <c r="C66" s="265"/>
      <c r="D66" s="265"/>
      <c r="E66" s="266"/>
      <c r="F66" s="266"/>
      <c r="G66" s="265"/>
      <c r="H66" s="265"/>
      <c r="I66" s="276"/>
      <c r="J66" s="276"/>
    </row>
    <row r="67" spans="1:10" ht="12.75">
      <c r="A67" s="135" t="s">
        <v>218</v>
      </c>
      <c r="B67" s="266">
        <v>5670</v>
      </c>
      <c r="C67" s="266" t="s">
        <v>34</v>
      </c>
      <c r="D67" s="265">
        <v>5670</v>
      </c>
      <c r="E67" s="266">
        <v>700</v>
      </c>
      <c r="F67" s="266" t="s">
        <v>34</v>
      </c>
      <c r="G67" s="266">
        <v>3969</v>
      </c>
      <c r="H67" s="266">
        <v>1191</v>
      </c>
      <c r="I67" s="276"/>
      <c r="J67" s="276"/>
    </row>
    <row r="68" spans="1:10" ht="12.75">
      <c r="A68" s="135" t="s">
        <v>219</v>
      </c>
      <c r="B68" s="266">
        <v>2600</v>
      </c>
      <c r="C68" s="266" t="s">
        <v>34</v>
      </c>
      <c r="D68" s="265">
        <v>2600</v>
      </c>
      <c r="E68" s="266">
        <v>650</v>
      </c>
      <c r="F68" s="266" t="s">
        <v>34</v>
      </c>
      <c r="G68" s="266">
        <v>1690</v>
      </c>
      <c r="H68" s="266">
        <v>507</v>
      </c>
      <c r="I68" s="276"/>
      <c r="J68" s="276"/>
    </row>
    <row r="69" spans="1:10" ht="12.75">
      <c r="A69" s="143" t="s">
        <v>220</v>
      </c>
      <c r="B69" s="277">
        <v>8270</v>
      </c>
      <c r="C69" s="277" t="s">
        <v>34</v>
      </c>
      <c r="D69" s="277">
        <v>8270</v>
      </c>
      <c r="E69" s="277">
        <v>684</v>
      </c>
      <c r="F69" s="277" t="s">
        <v>34</v>
      </c>
      <c r="G69" s="277">
        <v>5659</v>
      </c>
      <c r="H69" s="277">
        <v>1698</v>
      </c>
      <c r="I69" s="276"/>
      <c r="J69" s="276"/>
    </row>
    <row r="70" spans="2:10" ht="12.75">
      <c r="B70" s="265"/>
      <c r="C70" s="265"/>
      <c r="D70" s="265"/>
      <c r="E70" s="266"/>
      <c r="F70" s="266"/>
      <c r="G70" s="265"/>
      <c r="H70" s="265"/>
      <c r="I70" s="276"/>
      <c r="J70" s="276"/>
    </row>
    <row r="71" spans="1:10" ht="12.75">
      <c r="A71" s="135" t="s">
        <v>221</v>
      </c>
      <c r="B71" s="265">
        <v>200</v>
      </c>
      <c r="C71" s="265">
        <v>5</v>
      </c>
      <c r="D71" s="265">
        <v>205</v>
      </c>
      <c r="E71" s="266">
        <v>400</v>
      </c>
      <c r="F71" s="266">
        <v>1000</v>
      </c>
      <c r="G71" s="265">
        <v>85</v>
      </c>
      <c r="H71" s="265">
        <v>34</v>
      </c>
      <c r="I71" s="276"/>
      <c r="J71" s="276"/>
    </row>
    <row r="72" spans="1:10" ht="12.75">
      <c r="A72" s="135" t="s">
        <v>222</v>
      </c>
      <c r="B72" s="265">
        <v>126</v>
      </c>
      <c r="C72" s="265">
        <v>6</v>
      </c>
      <c r="D72" s="265">
        <v>132</v>
      </c>
      <c r="E72" s="266">
        <v>1000</v>
      </c>
      <c r="F72" s="266">
        <v>1000</v>
      </c>
      <c r="G72" s="265">
        <v>132</v>
      </c>
      <c r="H72" s="265">
        <v>118</v>
      </c>
      <c r="I72" s="276"/>
      <c r="J72" s="276"/>
    </row>
    <row r="73" spans="1:10" ht="12.75">
      <c r="A73" s="135" t="s">
        <v>223</v>
      </c>
      <c r="B73" s="266">
        <v>326</v>
      </c>
      <c r="C73" s="266">
        <v>28</v>
      </c>
      <c r="D73" s="265">
        <v>354</v>
      </c>
      <c r="E73" s="266">
        <v>850</v>
      </c>
      <c r="F73" s="266">
        <v>1000</v>
      </c>
      <c r="G73" s="266">
        <v>305</v>
      </c>
      <c r="H73" s="266">
        <v>305</v>
      </c>
      <c r="I73" s="276"/>
      <c r="J73" s="276"/>
    </row>
    <row r="74" spans="1:10" ht="12.75">
      <c r="A74" s="135" t="s">
        <v>224</v>
      </c>
      <c r="B74" s="265">
        <v>2234</v>
      </c>
      <c r="C74" s="265">
        <v>245</v>
      </c>
      <c r="D74" s="265">
        <v>2479</v>
      </c>
      <c r="E74" s="266">
        <v>110</v>
      </c>
      <c r="F74" s="266">
        <v>840</v>
      </c>
      <c r="G74" s="265">
        <v>452</v>
      </c>
      <c r="H74" s="265">
        <v>407</v>
      </c>
      <c r="I74" s="276"/>
      <c r="J74" s="276"/>
    </row>
    <row r="75" spans="1:10" ht="12.75">
      <c r="A75" s="135" t="s">
        <v>225</v>
      </c>
      <c r="B75" s="265">
        <v>82</v>
      </c>
      <c r="C75" s="265" t="s">
        <v>34</v>
      </c>
      <c r="D75" s="265">
        <v>82</v>
      </c>
      <c r="E75" s="266">
        <v>500</v>
      </c>
      <c r="F75" s="266" t="s">
        <v>34</v>
      </c>
      <c r="G75" s="265">
        <v>41</v>
      </c>
      <c r="H75" s="265">
        <v>2</v>
      </c>
      <c r="I75" s="276"/>
      <c r="J75" s="276"/>
    </row>
    <row r="76" spans="1:10" ht="12.75">
      <c r="A76" s="135" t="s">
        <v>226</v>
      </c>
      <c r="B76" s="265">
        <v>1106</v>
      </c>
      <c r="C76" s="265">
        <v>107</v>
      </c>
      <c r="D76" s="265">
        <v>1213</v>
      </c>
      <c r="E76" s="266">
        <v>615</v>
      </c>
      <c r="F76" s="266">
        <v>1215</v>
      </c>
      <c r="G76" s="265">
        <v>810</v>
      </c>
      <c r="H76" s="265">
        <v>583</v>
      </c>
      <c r="I76" s="276"/>
      <c r="J76" s="276"/>
    </row>
    <row r="77" spans="1:10" ht="12.75">
      <c r="A77" s="135" t="s">
        <v>227</v>
      </c>
      <c r="B77" s="265">
        <v>669</v>
      </c>
      <c r="C77" s="265">
        <v>11</v>
      </c>
      <c r="D77" s="265">
        <v>680</v>
      </c>
      <c r="E77" s="266">
        <v>650</v>
      </c>
      <c r="F77" s="266">
        <v>1500</v>
      </c>
      <c r="G77" s="265">
        <v>451</v>
      </c>
      <c r="H77" s="267">
        <v>23</v>
      </c>
      <c r="I77" s="276"/>
      <c r="J77" s="276"/>
    </row>
    <row r="78" spans="1:10" ht="12.75">
      <c r="A78" s="135" t="s">
        <v>228</v>
      </c>
      <c r="B78" s="266">
        <v>135</v>
      </c>
      <c r="C78" s="266">
        <v>24</v>
      </c>
      <c r="D78" s="265">
        <v>159</v>
      </c>
      <c r="E78" s="266">
        <v>675</v>
      </c>
      <c r="F78" s="266">
        <v>1250</v>
      </c>
      <c r="G78" s="266">
        <v>121</v>
      </c>
      <c r="H78" s="266">
        <v>36</v>
      </c>
      <c r="I78" s="276"/>
      <c r="J78" s="276"/>
    </row>
    <row r="79" spans="1:10" ht="12.75">
      <c r="A79" s="143" t="s">
        <v>289</v>
      </c>
      <c r="B79" s="277">
        <v>4878</v>
      </c>
      <c r="C79" s="277">
        <v>426</v>
      </c>
      <c r="D79" s="277">
        <v>5304</v>
      </c>
      <c r="E79" s="277">
        <v>405</v>
      </c>
      <c r="F79" s="277">
        <v>989</v>
      </c>
      <c r="G79" s="277">
        <v>2397</v>
      </c>
      <c r="H79" s="277">
        <v>1508</v>
      </c>
      <c r="I79" s="276"/>
      <c r="J79" s="276"/>
    </row>
    <row r="80" spans="2:10" ht="12.75">
      <c r="B80" s="265"/>
      <c r="C80" s="265"/>
      <c r="D80" s="265"/>
      <c r="E80" s="266"/>
      <c r="F80" s="266"/>
      <c r="G80" s="265"/>
      <c r="H80" s="265"/>
      <c r="I80" s="276"/>
      <c r="J80" s="276"/>
    </row>
    <row r="81" spans="1:10" ht="12.75">
      <c r="A81" s="135" t="s">
        <v>229</v>
      </c>
      <c r="B81" s="265" t="s">
        <v>34</v>
      </c>
      <c r="C81" s="265" t="s">
        <v>34</v>
      </c>
      <c r="D81" s="265" t="s">
        <v>34</v>
      </c>
      <c r="E81" s="265" t="s">
        <v>34</v>
      </c>
      <c r="F81" s="265" t="s">
        <v>34</v>
      </c>
      <c r="G81" s="265" t="s">
        <v>34</v>
      </c>
      <c r="H81" s="265" t="s">
        <v>34</v>
      </c>
      <c r="I81" s="276"/>
      <c r="J81" s="276"/>
    </row>
    <row r="82" spans="1:10" ht="12.75">
      <c r="A82" s="135" t="s">
        <v>230</v>
      </c>
      <c r="B82" s="265">
        <v>3</v>
      </c>
      <c r="C82" s="265" t="s">
        <v>34</v>
      </c>
      <c r="D82" s="265">
        <v>3</v>
      </c>
      <c r="E82" s="266">
        <v>600</v>
      </c>
      <c r="F82" s="265" t="s">
        <v>34</v>
      </c>
      <c r="G82" s="265">
        <v>2</v>
      </c>
      <c r="H82" s="265">
        <v>2</v>
      </c>
      <c r="I82" s="276"/>
      <c r="J82" s="276"/>
    </row>
    <row r="83" spans="1:10" ht="12.75">
      <c r="A83" s="143" t="s">
        <v>231</v>
      </c>
      <c r="B83" s="277">
        <v>3</v>
      </c>
      <c r="C83" s="277" t="s">
        <v>34</v>
      </c>
      <c r="D83" s="277">
        <v>3</v>
      </c>
      <c r="E83" s="277">
        <v>600</v>
      </c>
      <c r="F83" s="265" t="s">
        <v>34</v>
      </c>
      <c r="G83" s="277">
        <v>2</v>
      </c>
      <c r="H83" s="277">
        <v>2</v>
      </c>
      <c r="I83" s="276"/>
      <c r="J83" s="276"/>
    </row>
    <row r="84" spans="2:10" ht="12.75">
      <c r="B84" s="265"/>
      <c r="C84" s="265"/>
      <c r="D84" s="265"/>
      <c r="E84" s="266"/>
      <c r="F84" s="274"/>
      <c r="G84" s="265"/>
      <c r="H84" s="265"/>
      <c r="I84" s="276"/>
      <c r="J84" s="276"/>
    </row>
    <row r="85" spans="1:10" ht="13.5" thickBot="1">
      <c r="A85" s="147" t="s">
        <v>232</v>
      </c>
      <c r="B85" s="269">
        <v>162459</v>
      </c>
      <c r="C85" s="269">
        <v>5259</v>
      </c>
      <c r="D85" s="269">
        <v>167718</v>
      </c>
      <c r="E85" s="148">
        <f>((E23*B23)+(E25*B25)+(E30*B30)+(E36*B36)+(E49*B49)+(E51*B51)+(E58*B58)+(E63*B63)+(E65*B65)+(E69*B69)+(E79*B79)+(E83*B83))/B85</f>
        <v>734.413156550268</v>
      </c>
      <c r="F85" s="269">
        <v>1528</v>
      </c>
      <c r="G85" s="269">
        <f>SUM(G23:G25,G30,G36,G49:G51,G58,G63:G65,G69,G79,G83)</f>
        <v>127362</v>
      </c>
      <c r="H85" s="269">
        <f>SUM(H23:H25,H30,H36,H49:H51,H58,H63:H65,H69,H79,H83)</f>
        <v>67932</v>
      </c>
      <c r="I85" s="276"/>
      <c r="J85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8"/>
  <dimension ref="A1:F29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6" s="2" customFormat="1" ht="18">
      <c r="A1" s="302" t="s">
        <v>0</v>
      </c>
      <c r="B1" s="302"/>
      <c r="C1" s="302"/>
      <c r="D1" s="302"/>
      <c r="E1" s="302"/>
      <c r="F1" s="302"/>
    </row>
    <row r="2" s="3" customFormat="1" ht="14.25"/>
    <row r="3" spans="1:6" s="3" customFormat="1" ht="15">
      <c r="A3" s="303" t="s">
        <v>37</v>
      </c>
      <c r="B3" s="303"/>
      <c r="C3" s="303"/>
      <c r="D3" s="303"/>
      <c r="E3" s="303"/>
      <c r="F3" s="303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21"/>
      <c r="B5" s="22"/>
      <c r="C5" s="22"/>
      <c r="D5" s="22"/>
      <c r="E5" s="23" t="s">
        <v>10</v>
      </c>
      <c r="F5" s="22"/>
    </row>
    <row r="6" spans="1:6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</row>
    <row r="7" spans="1:6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</row>
    <row r="8" spans="1:6" ht="13.5" thickBot="1">
      <c r="A8" s="30"/>
      <c r="B8" s="22"/>
      <c r="C8" s="22"/>
      <c r="D8" s="22"/>
      <c r="E8" s="23" t="s">
        <v>22</v>
      </c>
      <c r="F8" s="22"/>
    </row>
    <row r="9" spans="1:6" ht="12.75">
      <c r="A9" s="31">
        <v>1985</v>
      </c>
      <c r="B9" s="32">
        <v>37.6</v>
      </c>
      <c r="C9" s="32">
        <v>10.7</v>
      </c>
      <c r="D9" s="32">
        <v>40.3</v>
      </c>
      <c r="E9" s="33">
        <v>19.33455939802628</v>
      </c>
      <c r="F9" s="34">
        <v>7891.288930559062</v>
      </c>
    </row>
    <row r="10" spans="1:6" ht="12.75">
      <c r="A10" s="35">
        <v>1986</v>
      </c>
      <c r="B10" s="36">
        <v>36.9</v>
      </c>
      <c r="C10" s="36">
        <v>8.5</v>
      </c>
      <c r="D10" s="36">
        <v>31.5</v>
      </c>
      <c r="E10" s="37">
        <v>18.853749714519253</v>
      </c>
      <c r="F10" s="38">
        <v>6202.444917240633</v>
      </c>
    </row>
    <row r="11" spans="1:6" ht="12.75">
      <c r="A11" s="35">
        <v>1987</v>
      </c>
      <c r="B11" s="36">
        <v>29.2</v>
      </c>
      <c r="C11" s="36">
        <v>7.9</v>
      </c>
      <c r="D11" s="36">
        <v>23.3</v>
      </c>
      <c r="E11" s="37">
        <v>19.22036709819336</v>
      </c>
      <c r="F11" s="38">
        <v>4453.499693483826</v>
      </c>
    </row>
    <row r="12" spans="1:6" ht="12.75">
      <c r="A12" s="35">
        <v>1988</v>
      </c>
      <c r="B12" s="36">
        <v>25</v>
      </c>
      <c r="C12" s="36">
        <v>9.4</v>
      </c>
      <c r="D12" s="36">
        <v>24.2</v>
      </c>
      <c r="E12" s="37">
        <v>18.487132330845146</v>
      </c>
      <c r="F12" s="38">
        <v>4471.53005661534</v>
      </c>
    </row>
    <row r="13" spans="1:6" ht="12.75">
      <c r="A13" s="35">
        <v>1989</v>
      </c>
      <c r="B13" s="36">
        <v>20.1</v>
      </c>
      <c r="C13" s="36">
        <v>8.5</v>
      </c>
      <c r="D13" s="36">
        <v>17.1</v>
      </c>
      <c r="E13" s="37">
        <v>18.14455543134639</v>
      </c>
      <c r="F13" s="38">
        <v>3102.7189787602324</v>
      </c>
    </row>
    <row r="14" spans="1:6" ht="12.75">
      <c r="A14" s="35">
        <v>1990</v>
      </c>
      <c r="B14" s="36">
        <v>20.6</v>
      </c>
      <c r="C14" s="36">
        <v>7.7</v>
      </c>
      <c r="D14" s="36">
        <v>15.9</v>
      </c>
      <c r="E14" s="37">
        <v>18.697486567379467</v>
      </c>
      <c r="F14" s="38">
        <v>2972.9003642133353</v>
      </c>
    </row>
    <row r="15" spans="1:6" ht="12.75">
      <c r="A15" s="35">
        <v>1991</v>
      </c>
      <c r="B15" s="36">
        <v>23.4</v>
      </c>
      <c r="C15" s="36">
        <v>6.923076923076923</v>
      </c>
      <c r="D15" s="36">
        <v>16.2</v>
      </c>
      <c r="E15" s="37">
        <v>18.595314509634225</v>
      </c>
      <c r="F15" s="38">
        <v>3012.440950560744</v>
      </c>
    </row>
    <row r="16" spans="1:6" ht="12.75">
      <c r="A16" s="35">
        <v>1992</v>
      </c>
      <c r="B16" s="36">
        <v>15.7</v>
      </c>
      <c r="C16" s="36">
        <v>5.286624203821657</v>
      </c>
      <c r="D16" s="36">
        <v>8.3</v>
      </c>
      <c r="E16" s="37">
        <v>17.603644537400985</v>
      </c>
      <c r="F16" s="38">
        <v>1461.1024966042817</v>
      </c>
    </row>
    <row r="17" spans="1:6" ht="12.75">
      <c r="A17" s="35">
        <v>1993</v>
      </c>
      <c r="B17" s="36">
        <v>11.7</v>
      </c>
      <c r="C17" s="36">
        <v>6.923076923076923</v>
      </c>
      <c r="D17" s="36">
        <v>8.1</v>
      </c>
      <c r="E17" s="37">
        <v>15.746517134855097</v>
      </c>
      <c r="F17" s="38">
        <v>1275.4678879232627</v>
      </c>
    </row>
    <row r="18" spans="1:6" ht="12.75">
      <c r="A18" s="35">
        <v>1994</v>
      </c>
      <c r="B18" s="36">
        <v>13.4</v>
      </c>
      <c r="C18" s="36">
        <v>5</v>
      </c>
      <c r="D18" s="36">
        <v>6.7</v>
      </c>
      <c r="E18" s="37">
        <v>18.68546632529179</v>
      </c>
      <c r="F18" s="38">
        <v>1251.92624379455</v>
      </c>
    </row>
    <row r="19" spans="1:6" ht="12.75">
      <c r="A19" s="35">
        <v>1995</v>
      </c>
      <c r="B19" s="36">
        <v>25.1</v>
      </c>
      <c r="C19" s="36">
        <v>1.9601593625498006</v>
      </c>
      <c r="D19" s="36">
        <v>4.92</v>
      </c>
      <c r="E19" s="37">
        <v>20.801028932722705</v>
      </c>
      <c r="F19" s="38">
        <v>1023.410623489957</v>
      </c>
    </row>
    <row r="20" spans="1:6" ht="12.75">
      <c r="A20" s="16">
        <v>1996</v>
      </c>
      <c r="B20" s="39">
        <v>34.6</v>
      </c>
      <c r="C20" s="40">
        <v>7.7456647398843925</v>
      </c>
      <c r="D20" s="39">
        <v>26.8</v>
      </c>
      <c r="E20" s="82">
        <v>17.633695142620173</v>
      </c>
      <c r="F20" s="15">
        <v>4725.830298222206</v>
      </c>
    </row>
    <row r="21" spans="1:6" ht="12.75">
      <c r="A21" s="16">
        <v>1997</v>
      </c>
      <c r="B21" s="39">
        <v>66.7</v>
      </c>
      <c r="C21" s="40">
        <v>6.2968515742128925</v>
      </c>
      <c r="D21" s="39">
        <v>42</v>
      </c>
      <c r="E21" s="82">
        <v>16.804298438570555</v>
      </c>
      <c r="F21" s="15">
        <v>7057.805344199632</v>
      </c>
    </row>
    <row r="22" spans="1:6" ht="12.75">
      <c r="A22" s="16">
        <v>1998</v>
      </c>
      <c r="B22" s="39">
        <v>86.4</v>
      </c>
      <c r="C22" s="40">
        <v>6.99074074074074</v>
      </c>
      <c r="D22" s="39">
        <v>60.4</v>
      </c>
      <c r="E22" s="82">
        <v>15.037322851682234</v>
      </c>
      <c r="F22" s="15">
        <v>9082.543002416067</v>
      </c>
    </row>
    <row r="23" spans="1:6" ht="12.75">
      <c r="A23" s="16">
        <v>1999</v>
      </c>
      <c r="B23" s="39">
        <v>119.8</v>
      </c>
      <c r="C23" s="40">
        <f>D23/B23*10</f>
        <v>3.3973288814691154</v>
      </c>
      <c r="D23" s="39">
        <v>40.7</v>
      </c>
      <c r="E23" s="82">
        <v>13.727116464125588</v>
      </c>
      <c r="F23" s="15">
        <f>D23*E23*10</f>
        <v>5586.936400899114</v>
      </c>
    </row>
    <row r="24" spans="1:6" ht="12.75">
      <c r="A24" s="16">
        <v>2000</v>
      </c>
      <c r="B24" s="39">
        <v>106</v>
      </c>
      <c r="C24" s="40">
        <f>D24/B24*10</f>
        <v>8.679245283018869</v>
      </c>
      <c r="D24" s="39">
        <v>92</v>
      </c>
      <c r="E24" s="82">
        <v>12.9818614546897</v>
      </c>
      <c r="F24" s="15">
        <f>D24*E24*10</f>
        <v>11943.312538314523</v>
      </c>
    </row>
    <row r="25" spans="1:6" ht="12.75">
      <c r="A25" s="16">
        <v>2001</v>
      </c>
      <c r="B25" s="39">
        <v>109.884</v>
      </c>
      <c r="C25" s="40">
        <f>D25/B25*10</f>
        <v>4.5120308689163116</v>
      </c>
      <c r="D25" s="39">
        <v>49.58</v>
      </c>
      <c r="E25" s="82">
        <v>16.02</v>
      </c>
      <c r="F25" s="15">
        <f>D25*E25*10</f>
        <v>7942.715999999999</v>
      </c>
    </row>
    <row r="26" spans="1:6" ht="12.75">
      <c r="A26" s="16">
        <v>2002</v>
      </c>
      <c r="B26" s="39">
        <v>119.719</v>
      </c>
      <c r="C26" s="40">
        <f>D26/B26*10</f>
        <v>7.690341549795772</v>
      </c>
      <c r="D26" s="39">
        <v>92.068</v>
      </c>
      <c r="E26" s="82">
        <v>14.47</v>
      </c>
      <c r="F26" s="15">
        <f>D26*E26*10</f>
        <v>13322.2396</v>
      </c>
    </row>
    <row r="27" spans="1:6" ht="13.5" thickBot="1">
      <c r="A27" s="42" t="s">
        <v>257</v>
      </c>
      <c r="B27" s="43">
        <v>123.1</v>
      </c>
      <c r="C27" s="292">
        <f>D27/B27*10</f>
        <v>6.466287571080422</v>
      </c>
      <c r="D27" s="43">
        <v>79.6</v>
      </c>
      <c r="E27" s="83">
        <v>13.39</v>
      </c>
      <c r="F27" s="19">
        <f>D27*E27*10</f>
        <v>10658.44</v>
      </c>
    </row>
    <row r="28" spans="1:6" ht="12.75">
      <c r="A28" s="21" t="s">
        <v>23</v>
      </c>
      <c r="B28" s="21"/>
      <c r="C28" s="21"/>
      <c r="D28" s="21"/>
      <c r="E28" s="21"/>
      <c r="F28" s="21"/>
    </row>
    <row r="29" ht="12.75">
      <c r="A29" t="s">
        <v>24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/>
  <dimension ref="A1:K59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266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3" t="s">
        <v>187</v>
      </c>
      <c r="B8" s="277">
        <v>11</v>
      </c>
      <c r="C8" s="277" t="s">
        <v>34</v>
      </c>
      <c r="D8" s="277">
        <v>11</v>
      </c>
      <c r="E8" s="278">
        <v>800</v>
      </c>
      <c r="F8" s="278" t="s">
        <v>34</v>
      </c>
      <c r="G8" s="277">
        <v>9</v>
      </c>
      <c r="H8" s="277">
        <v>9</v>
      </c>
      <c r="I8" s="276"/>
      <c r="J8" s="276"/>
    </row>
    <row r="9" spans="2:10" ht="12.75">
      <c r="B9" s="265"/>
      <c r="C9" s="265"/>
      <c r="D9" s="265"/>
      <c r="E9" s="266"/>
      <c r="F9" s="266"/>
      <c r="G9" s="265"/>
      <c r="H9" s="265"/>
      <c r="I9" s="276"/>
      <c r="J9" s="276"/>
    </row>
    <row r="10" spans="1:10" ht="12.75">
      <c r="A10" s="135" t="s">
        <v>188</v>
      </c>
      <c r="B10" s="265">
        <v>4844</v>
      </c>
      <c r="C10" s="265">
        <v>30</v>
      </c>
      <c r="D10" s="265">
        <v>4874</v>
      </c>
      <c r="E10" s="266">
        <v>712</v>
      </c>
      <c r="F10" s="266">
        <v>3667</v>
      </c>
      <c r="G10" s="265">
        <v>3559</v>
      </c>
      <c r="H10" s="265" t="s">
        <v>34</v>
      </c>
      <c r="I10" s="276"/>
      <c r="J10" s="276"/>
    </row>
    <row r="11" spans="1:10" ht="12.75">
      <c r="A11" s="135" t="s">
        <v>189</v>
      </c>
      <c r="B11" s="265">
        <v>5110</v>
      </c>
      <c r="C11" s="265">
        <v>82</v>
      </c>
      <c r="D11" s="265">
        <v>5192</v>
      </c>
      <c r="E11" s="266">
        <v>537</v>
      </c>
      <c r="F11" s="266">
        <v>1800</v>
      </c>
      <c r="G11" s="265">
        <v>2892</v>
      </c>
      <c r="H11" s="265">
        <v>434</v>
      </c>
      <c r="I11" s="276"/>
      <c r="J11" s="276"/>
    </row>
    <row r="12" spans="1:10" ht="12.75">
      <c r="A12" s="135" t="s">
        <v>190</v>
      </c>
      <c r="B12" s="265">
        <v>3402</v>
      </c>
      <c r="C12" s="265">
        <v>33</v>
      </c>
      <c r="D12" s="265">
        <v>3435</v>
      </c>
      <c r="E12" s="266">
        <v>500</v>
      </c>
      <c r="F12" s="266">
        <v>1100</v>
      </c>
      <c r="G12" s="265">
        <v>1737</v>
      </c>
      <c r="H12" s="265">
        <v>1303</v>
      </c>
      <c r="I12" s="276"/>
      <c r="J12" s="276"/>
    </row>
    <row r="13" spans="1:10" ht="12.75">
      <c r="A13" s="143" t="s">
        <v>286</v>
      </c>
      <c r="B13" s="277">
        <v>13356</v>
      </c>
      <c r="C13" s="277">
        <v>145</v>
      </c>
      <c r="D13" s="277">
        <v>13501</v>
      </c>
      <c r="E13" s="277">
        <v>591</v>
      </c>
      <c r="F13" s="277">
        <v>2027</v>
      </c>
      <c r="G13" s="277">
        <v>8188</v>
      </c>
      <c r="H13" s="277">
        <v>1737</v>
      </c>
      <c r="I13" s="276"/>
      <c r="J13" s="276"/>
    </row>
    <row r="14" spans="2:10" ht="12.75">
      <c r="B14" s="265"/>
      <c r="C14" s="265"/>
      <c r="D14" s="265"/>
      <c r="E14" s="266"/>
      <c r="F14" s="266"/>
      <c r="G14" s="265"/>
      <c r="H14" s="265"/>
      <c r="I14" s="276"/>
      <c r="J14" s="276"/>
    </row>
    <row r="15" spans="1:10" ht="12.75">
      <c r="A15" s="135" t="s">
        <v>191</v>
      </c>
      <c r="B15" s="280">
        <v>90</v>
      </c>
      <c r="C15" s="280" t="s">
        <v>34</v>
      </c>
      <c r="D15" s="265">
        <v>90</v>
      </c>
      <c r="E15" s="280">
        <v>1537</v>
      </c>
      <c r="F15" s="280" t="s">
        <v>34</v>
      </c>
      <c r="G15" s="266">
        <v>138</v>
      </c>
      <c r="H15" s="280">
        <v>95</v>
      </c>
      <c r="I15" s="276"/>
      <c r="J15" s="276"/>
    </row>
    <row r="16" spans="1:10" ht="12.75">
      <c r="A16" s="135" t="s">
        <v>193</v>
      </c>
      <c r="B16" s="280">
        <v>37</v>
      </c>
      <c r="C16" s="280">
        <v>3</v>
      </c>
      <c r="D16" s="265">
        <v>40</v>
      </c>
      <c r="E16" s="280">
        <v>1027</v>
      </c>
      <c r="F16" s="280">
        <v>1333</v>
      </c>
      <c r="G16" s="266">
        <v>42</v>
      </c>
      <c r="H16" s="280">
        <v>15</v>
      </c>
      <c r="I16" s="276"/>
      <c r="J16" s="276"/>
    </row>
    <row r="17" spans="1:10" ht="12.75">
      <c r="A17" s="135" t="s">
        <v>194</v>
      </c>
      <c r="B17" s="280">
        <v>38</v>
      </c>
      <c r="C17" s="280">
        <v>1</v>
      </c>
      <c r="D17" s="265">
        <v>39</v>
      </c>
      <c r="E17" s="280">
        <v>1000</v>
      </c>
      <c r="F17" s="280">
        <v>2000</v>
      </c>
      <c r="G17" s="266">
        <v>40</v>
      </c>
      <c r="H17" s="280">
        <v>35</v>
      </c>
      <c r="I17" s="276"/>
      <c r="J17" s="276"/>
    </row>
    <row r="18" spans="1:10" ht="12.75">
      <c r="A18" s="143" t="s">
        <v>195</v>
      </c>
      <c r="B18" s="277">
        <v>165</v>
      </c>
      <c r="C18" s="277">
        <v>4</v>
      </c>
      <c r="D18" s="277">
        <v>169</v>
      </c>
      <c r="E18" s="277">
        <v>1299</v>
      </c>
      <c r="F18" s="277">
        <v>1500</v>
      </c>
      <c r="G18" s="277">
        <v>220</v>
      </c>
      <c r="H18" s="277">
        <v>145</v>
      </c>
      <c r="I18" s="276"/>
      <c r="J18" s="276"/>
    </row>
    <row r="19" spans="1:10" ht="12.75">
      <c r="A19" s="143"/>
      <c r="B19" s="277"/>
      <c r="C19" s="277"/>
      <c r="D19" s="277"/>
      <c r="E19" s="278"/>
      <c r="F19" s="278"/>
      <c r="G19" s="277"/>
      <c r="H19" s="277"/>
      <c r="I19" s="276"/>
      <c r="J19" s="276"/>
    </row>
    <row r="20" spans="1:10" ht="12.75">
      <c r="A20" s="135" t="s">
        <v>197</v>
      </c>
      <c r="B20" s="266">
        <v>56</v>
      </c>
      <c r="C20" s="266" t="s">
        <v>34</v>
      </c>
      <c r="D20" s="265">
        <v>56</v>
      </c>
      <c r="E20" s="266">
        <v>550</v>
      </c>
      <c r="F20" s="266" t="s">
        <v>34</v>
      </c>
      <c r="G20" s="266">
        <v>31</v>
      </c>
      <c r="H20" s="266" t="s">
        <v>34</v>
      </c>
      <c r="I20" s="276"/>
      <c r="J20" s="276"/>
    </row>
    <row r="21" spans="1:10" ht="12.75">
      <c r="A21" s="135" t="s">
        <v>198</v>
      </c>
      <c r="B21" s="265">
        <v>2011</v>
      </c>
      <c r="C21" s="265" t="s">
        <v>34</v>
      </c>
      <c r="D21" s="265">
        <v>2011</v>
      </c>
      <c r="E21" s="266">
        <v>800</v>
      </c>
      <c r="F21" s="266" t="s">
        <v>34</v>
      </c>
      <c r="G21" s="265">
        <v>1609</v>
      </c>
      <c r="H21" s="265">
        <v>1450</v>
      </c>
      <c r="I21" s="276"/>
      <c r="J21" s="276"/>
    </row>
    <row r="22" spans="1:10" ht="12.75">
      <c r="A22" s="135" t="s">
        <v>199</v>
      </c>
      <c r="B22" s="266">
        <v>30</v>
      </c>
      <c r="C22" s="266" t="s">
        <v>34</v>
      </c>
      <c r="D22" s="265">
        <v>30</v>
      </c>
      <c r="E22" s="266">
        <v>800</v>
      </c>
      <c r="F22" s="266" t="s">
        <v>34</v>
      </c>
      <c r="G22" s="266">
        <v>24</v>
      </c>
      <c r="H22" s="267">
        <v>14</v>
      </c>
      <c r="I22" s="276"/>
      <c r="J22" s="276"/>
    </row>
    <row r="23" spans="1:10" ht="12.75">
      <c r="A23" s="135" t="s">
        <v>200</v>
      </c>
      <c r="B23" s="266">
        <v>620</v>
      </c>
      <c r="C23" s="266">
        <v>7</v>
      </c>
      <c r="D23" s="265">
        <v>627</v>
      </c>
      <c r="E23" s="266">
        <v>410</v>
      </c>
      <c r="F23" s="266">
        <v>410</v>
      </c>
      <c r="G23" s="266">
        <v>257</v>
      </c>
      <c r="H23" s="266">
        <v>65</v>
      </c>
      <c r="I23" s="276"/>
      <c r="J23" s="276"/>
    </row>
    <row r="24" spans="1:10" ht="12.75">
      <c r="A24" s="135" t="s">
        <v>201</v>
      </c>
      <c r="B24" s="266">
        <v>64</v>
      </c>
      <c r="C24" s="266" t="s">
        <v>34</v>
      </c>
      <c r="D24" s="265">
        <v>64</v>
      </c>
      <c r="E24" s="266">
        <v>700</v>
      </c>
      <c r="F24" s="266" t="s">
        <v>34</v>
      </c>
      <c r="G24" s="266">
        <v>45</v>
      </c>
      <c r="H24" s="266">
        <v>54</v>
      </c>
      <c r="I24" s="276"/>
      <c r="J24" s="276"/>
    </row>
    <row r="25" spans="1:10" ht="12.75">
      <c r="A25" s="135" t="s">
        <v>202</v>
      </c>
      <c r="B25" s="266">
        <v>327</v>
      </c>
      <c r="C25" s="266" t="s">
        <v>34</v>
      </c>
      <c r="D25" s="265">
        <v>327</v>
      </c>
      <c r="E25" s="266">
        <v>1000</v>
      </c>
      <c r="F25" s="266" t="s">
        <v>34</v>
      </c>
      <c r="G25" s="266">
        <v>327</v>
      </c>
      <c r="H25" s="266">
        <v>311</v>
      </c>
      <c r="I25" s="276"/>
      <c r="J25" s="276"/>
    </row>
    <row r="26" spans="1:10" ht="12.75">
      <c r="A26" s="135" t="s">
        <v>203</v>
      </c>
      <c r="B26" s="266">
        <v>603</v>
      </c>
      <c r="C26" s="266">
        <v>1</v>
      </c>
      <c r="D26" s="265">
        <v>604</v>
      </c>
      <c r="E26" s="266">
        <v>900</v>
      </c>
      <c r="F26" s="266">
        <v>1100</v>
      </c>
      <c r="G26" s="266">
        <v>544</v>
      </c>
      <c r="H26" s="266">
        <v>653</v>
      </c>
      <c r="I26" s="276"/>
      <c r="J26" s="276"/>
    </row>
    <row r="27" spans="1:10" ht="12.75">
      <c r="A27" s="135" t="s">
        <v>204</v>
      </c>
      <c r="B27" s="266">
        <v>1690</v>
      </c>
      <c r="C27" s="266">
        <v>7</v>
      </c>
      <c r="D27" s="265">
        <v>1697</v>
      </c>
      <c r="E27" s="266">
        <v>400</v>
      </c>
      <c r="F27" s="266">
        <v>1300</v>
      </c>
      <c r="G27" s="266">
        <v>685</v>
      </c>
      <c r="H27" s="266">
        <v>315</v>
      </c>
      <c r="I27" s="276"/>
      <c r="J27" s="276"/>
    </row>
    <row r="28" spans="1:10" ht="12.75">
      <c r="A28" s="135" t="s">
        <v>205</v>
      </c>
      <c r="B28" s="266">
        <v>239</v>
      </c>
      <c r="C28" s="266">
        <v>2</v>
      </c>
      <c r="D28" s="265">
        <v>241</v>
      </c>
      <c r="E28" s="266">
        <v>700</v>
      </c>
      <c r="F28" s="266">
        <v>1500</v>
      </c>
      <c r="G28" s="266">
        <v>170</v>
      </c>
      <c r="H28" s="266">
        <v>241</v>
      </c>
      <c r="I28" s="276"/>
      <c r="J28" s="276"/>
    </row>
    <row r="29" spans="1:11" ht="12.75">
      <c r="A29" s="143" t="s">
        <v>287</v>
      </c>
      <c r="B29" s="277">
        <v>5640</v>
      </c>
      <c r="C29" s="277">
        <v>17</v>
      </c>
      <c r="D29" s="277">
        <v>5657</v>
      </c>
      <c r="E29" s="277">
        <v>652</v>
      </c>
      <c r="F29" s="277">
        <v>945</v>
      </c>
      <c r="G29" s="277">
        <v>3692</v>
      </c>
      <c r="H29" s="277">
        <v>3103</v>
      </c>
      <c r="I29" s="276"/>
      <c r="J29" s="276"/>
      <c r="K29" s="276"/>
    </row>
    <row r="30" spans="1:11" ht="12.75">
      <c r="A30" s="143"/>
      <c r="B30" s="277"/>
      <c r="C30" s="277"/>
      <c r="D30" s="277"/>
      <c r="E30" s="278"/>
      <c r="F30" s="278"/>
      <c r="G30" s="277"/>
      <c r="H30" s="277"/>
      <c r="I30" s="276"/>
      <c r="J30" s="276"/>
      <c r="K30" s="276"/>
    </row>
    <row r="31" spans="1:11" ht="12.75">
      <c r="A31" s="143" t="s">
        <v>206</v>
      </c>
      <c r="B31" s="278">
        <v>4159</v>
      </c>
      <c r="C31" s="278">
        <v>95</v>
      </c>
      <c r="D31" s="277">
        <v>4254</v>
      </c>
      <c r="E31" s="278">
        <v>700</v>
      </c>
      <c r="F31" s="278">
        <v>1600</v>
      </c>
      <c r="G31" s="278">
        <v>3063</v>
      </c>
      <c r="H31" s="278">
        <v>2450</v>
      </c>
      <c r="I31" s="276"/>
      <c r="J31" s="276"/>
      <c r="K31" s="276"/>
    </row>
    <row r="32" spans="2:11" ht="12.75">
      <c r="B32" s="265"/>
      <c r="C32" s="265"/>
      <c r="D32" s="265"/>
      <c r="E32" s="266"/>
      <c r="F32" s="266"/>
      <c r="G32" s="265"/>
      <c r="H32" s="265"/>
      <c r="I32" s="276"/>
      <c r="J32" s="276"/>
      <c r="K32" s="276"/>
    </row>
    <row r="33" spans="1:11" ht="12.75">
      <c r="A33" s="135" t="s">
        <v>207</v>
      </c>
      <c r="B33" s="265">
        <v>15602</v>
      </c>
      <c r="C33" s="265">
        <v>217</v>
      </c>
      <c r="D33" s="265">
        <v>15819</v>
      </c>
      <c r="E33" s="266">
        <v>1180</v>
      </c>
      <c r="F33" s="266">
        <v>1950</v>
      </c>
      <c r="G33" s="265">
        <v>18834</v>
      </c>
      <c r="H33" s="265">
        <v>10472</v>
      </c>
      <c r="I33" s="276"/>
      <c r="J33" s="276"/>
      <c r="K33" s="276"/>
    </row>
    <row r="34" spans="1:10" ht="12.75">
      <c r="A34" s="135" t="s">
        <v>208</v>
      </c>
      <c r="B34" s="265">
        <v>35845</v>
      </c>
      <c r="C34" s="265">
        <v>669</v>
      </c>
      <c r="D34" s="265">
        <v>36514</v>
      </c>
      <c r="E34" s="266">
        <v>700</v>
      </c>
      <c r="F34" s="266">
        <v>1800</v>
      </c>
      <c r="G34" s="265">
        <v>26296</v>
      </c>
      <c r="H34" s="265">
        <v>13050</v>
      </c>
      <c r="I34" s="276"/>
      <c r="J34" s="276"/>
    </row>
    <row r="35" spans="1:10" ht="12.75">
      <c r="A35" s="135" t="s">
        <v>209</v>
      </c>
      <c r="B35" s="265">
        <v>7022</v>
      </c>
      <c r="C35" s="265">
        <v>64</v>
      </c>
      <c r="D35" s="265">
        <v>7086</v>
      </c>
      <c r="E35" s="266">
        <v>1180</v>
      </c>
      <c r="F35" s="266">
        <v>1600</v>
      </c>
      <c r="G35" s="265">
        <v>8388</v>
      </c>
      <c r="H35" s="265">
        <v>4614</v>
      </c>
      <c r="I35" s="276"/>
      <c r="J35" s="276"/>
    </row>
    <row r="36" spans="1:10" ht="12.75">
      <c r="A36" s="135" t="s">
        <v>210</v>
      </c>
      <c r="B36" s="265">
        <v>2221</v>
      </c>
      <c r="C36" s="265">
        <v>1</v>
      </c>
      <c r="D36" s="265">
        <v>2222</v>
      </c>
      <c r="E36" s="266">
        <v>720</v>
      </c>
      <c r="F36" s="266">
        <v>2000</v>
      </c>
      <c r="G36" s="265">
        <v>1601</v>
      </c>
      <c r="H36" s="265">
        <v>1201</v>
      </c>
      <c r="I36" s="276"/>
      <c r="J36" s="276"/>
    </row>
    <row r="37" spans="1:10" ht="12.75">
      <c r="A37" s="135" t="s">
        <v>211</v>
      </c>
      <c r="B37" s="265">
        <v>27227</v>
      </c>
      <c r="C37" s="265">
        <v>219</v>
      </c>
      <c r="D37" s="265">
        <v>27446</v>
      </c>
      <c r="E37" s="266">
        <v>660</v>
      </c>
      <c r="F37" s="266">
        <v>1300</v>
      </c>
      <c r="G37" s="265">
        <v>18255</v>
      </c>
      <c r="H37" s="265">
        <v>1825</v>
      </c>
      <c r="I37" s="276"/>
      <c r="J37" s="276"/>
    </row>
    <row r="38" spans="1:10" ht="12.75">
      <c r="A38" s="143" t="s">
        <v>288</v>
      </c>
      <c r="B38" s="277">
        <v>87917</v>
      </c>
      <c r="C38" s="277">
        <v>1170</v>
      </c>
      <c r="D38" s="277">
        <v>89087</v>
      </c>
      <c r="E38" s="277">
        <f>((E33*B33)+(E34*B34)+(E35*B35)+(E36*B36)+(E37*B37))/B38</f>
        <v>811.637794738219</v>
      </c>
      <c r="F38" s="277">
        <v>1723</v>
      </c>
      <c r="G38" s="277">
        <f>SUM(G33:G37)</f>
        <v>73374</v>
      </c>
      <c r="H38" s="277">
        <f>SUM(H33:H37)</f>
        <v>31162</v>
      </c>
      <c r="I38" s="276"/>
      <c r="J38" s="276"/>
    </row>
    <row r="39" spans="2:10" ht="12.75">
      <c r="B39" s="265"/>
      <c r="C39" s="265"/>
      <c r="D39" s="265"/>
      <c r="E39" s="266"/>
      <c r="F39" s="266"/>
      <c r="G39" s="265"/>
      <c r="H39" s="265"/>
      <c r="I39" s="276"/>
      <c r="J39" s="276"/>
    </row>
    <row r="40" spans="1:10" ht="12.75">
      <c r="A40" s="135" t="s">
        <v>213</v>
      </c>
      <c r="B40" s="266">
        <v>253</v>
      </c>
      <c r="C40" s="266">
        <v>7</v>
      </c>
      <c r="D40" s="265">
        <v>260</v>
      </c>
      <c r="E40" s="266">
        <v>500</v>
      </c>
      <c r="F40" s="266">
        <v>1500</v>
      </c>
      <c r="G40" s="266">
        <v>137</v>
      </c>
      <c r="H40" s="266">
        <v>100</v>
      </c>
      <c r="I40" s="276"/>
      <c r="J40" s="276"/>
    </row>
    <row r="41" spans="1:10" ht="12.75">
      <c r="A41" s="135" t="s">
        <v>214</v>
      </c>
      <c r="B41" s="266">
        <v>57</v>
      </c>
      <c r="C41" s="266" t="s">
        <v>34</v>
      </c>
      <c r="D41" s="265">
        <v>57</v>
      </c>
      <c r="E41" s="266">
        <v>500</v>
      </c>
      <c r="F41" s="266" t="s">
        <v>34</v>
      </c>
      <c r="G41" s="266">
        <v>29</v>
      </c>
      <c r="H41" s="266">
        <v>34</v>
      </c>
      <c r="I41" s="276"/>
      <c r="J41" s="276"/>
    </row>
    <row r="42" spans="1:10" ht="12.75">
      <c r="A42" s="135" t="s">
        <v>215</v>
      </c>
      <c r="B42" s="266">
        <v>962</v>
      </c>
      <c r="C42" s="266">
        <v>4</v>
      </c>
      <c r="D42" s="265">
        <v>966</v>
      </c>
      <c r="E42" s="266">
        <v>750</v>
      </c>
      <c r="F42" s="266">
        <v>2500</v>
      </c>
      <c r="G42" s="266">
        <v>732</v>
      </c>
      <c r="H42" s="266">
        <v>680</v>
      </c>
      <c r="I42" s="276"/>
      <c r="J42" s="276"/>
    </row>
    <row r="43" spans="1:10" ht="12.75">
      <c r="A43" s="143" t="s">
        <v>216</v>
      </c>
      <c r="B43" s="277">
        <v>1272</v>
      </c>
      <c r="C43" s="277">
        <v>11</v>
      </c>
      <c r="D43" s="277">
        <v>1283</v>
      </c>
      <c r="E43" s="277">
        <v>689</v>
      </c>
      <c r="F43" s="277">
        <v>1864</v>
      </c>
      <c r="G43" s="277">
        <v>898</v>
      </c>
      <c r="H43" s="277">
        <v>814</v>
      </c>
      <c r="I43" s="276"/>
      <c r="J43" s="276"/>
    </row>
    <row r="44" spans="1:10" ht="12.75">
      <c r="A44" s="143"/>
      <c r="B44" s="277"/>
      <c r="C44" s="277"/>
      <c r="D44" s="277"/>
      <c r="E44" s="278"/>
      <c r="F44" s="278"/>
      <c r="G44" s="277"/>
      <c r="H44" s="277"/>
      <c r="I44" s="276"/>
      <c r="J44" s="276"/>
    </row>
    <row r="45" spans="1:10" ht="12.75">
      <c r="A45" s="143" t="s">
        <v>217</v>
      </c>
      <c r="B45" s="277">
        <v>415</v>
      </c>
      <c r="C45" s="277" t="s">
        <v>34</v>
      </c>
      <c r="D45" s="277">
        <v>415</v>
      </c>
      <c r="E45" s="278">
        <v>360</v>
      </c>
      <c r="F45" s="278" t="s">
        <v>34</v>
      </c>
      <c r="G45" s="277">
        <v>149</v>
      </c>
      <c r="H45" s="277">
        <v>103</v>
      </c>
      <c r="I45" s="276"/>
      <c r="J45" s="276"/>
    </row>
    <row r="46" spans="2:10" ht="12.75">
      <c r="B46" s="265"/>
      <c r="C46" s="265"/>
      <c r="D46" s="265"/>
      <c r="E46" s="266"/>
      <c r="F46" s="266"/>
      <c r="G46" s="265"/>
      <c r="H46" s="265"/>
      <c r="I46" s="276"/>
      <c r="J46" s="276"/>
    </row>
    <row r="47" spans="1:10" ht="12.75">
      <c r="A47" s="135" t="s">
        <v>218</v>
      </c>
      <c r="B47" s="266">
        <v>910</v>
      </c>
      <c r="C47" s="266" t="s">
        <v>34</v>
      </c>
      <c r="D47" s="265">
        <v>910</v>
      </c>
      <c r="E47" s="266">
        <v>550</v>
      </c>
      <c r="F47" s="266" t="s">
        <v>34</v>
      </c>
      <c r="G47" s="266">
        <v>500</v>
      </c>
      <c r="H47" s="266" t="s">
        <v>34</v>
      </c>
      <c r="I47" s="276"/>
      <c r="J47" s="276"/>
    </row>
    <row r="48" spans="1:10" ht="12.75">
      <c r="A48" s="135" t="s">
        <v>219</v>
      </c>
      <c r="B48" s="266">
        <v>2080</v>
      </c>
      <c r="C48" s="266" t="s">
        <v>34</v>
      </c>
      <c r="D48" s="265">
        <v>2080</v>
      </c>
      <c r="E48" s="266">
        <v>600</v>
      </c>
      <c r="F48" s="266" t="s">
        <v>34</v>
      </c>
      <c r="G48" s="266">
        <v>1248</v>
      </c>
      <c r="H48" s="266" t="s">
        <v>34</v>
      </c>
      <c r="I48" s="276"/>
      <c r="J48" s="276"/>
    </row>
    <row r="49" spans="1:10" ht="12.75">
      <c r="A49" s="143" t="s">
        <v>220</v>
      </c>
      <c r="B49" s="277">
        <v>2990</v>
      </c>
      <c r="C49" s="277" t="s">
        <v>34</v>
      </c>
      <c r="D49" s="277">
        <v>2990</v>
      </c>
      <c r="E49" s="277">
        <v>585</v>
      </c>
      <c r="F49" s="277" t="s">
        <v>34</v>
      </c>
      <c r="G49" s="277">
        <v>1748</v>
      </c>
      <c r="H49" s="277" t="s">
        <v>34</v>
      </c>
      <c r="I49" s="276"/>
      <c r="J49" s="276"/>
    </row>
    <row r="50" spans="2:10" ht="12.75">
      <c r="B50" s="265"/>
      <c r="C50" s="265"/>
      <c r="D50" s="265"/>
      <c r="E50" s="266"/>
      <c r="F50" s="266"/>
      <c r="G50" s="265"/>
      <c r="H50" s="265"/>
      <c r="I50" s="276"/>
      <c r="J50" s="276"/>
    </row>
    <row r="51" spans="1:10" ht="12.75">
      <c r="A51" s="135" t="s">
        <v>221</v>
      </c>
      <c r="B51" s="265">
        <v>590</v>
      </c>
      <c r="C51" s="265">
        <v>2</v>
      </c>
      <c r="D51" s="265">
        <v>592</v>
      </c>
      <c r="E51" s="266">
        <v>500</v>
      </c>
      <c r="F51" s="266">
        <v>2300</v>
      </c>
      <c r="G51" s="265">
        <v>300</v>
      </c>
      <c r="H51" s="265">
        <v>120</v>
      </c>
      <c r="I51" s="276"/>
      <c r="J51" s="276"/>
    </row>
    <row r="52" spans="1:10" ht="12.75">
      <c r="A52" s="135" t="s">
        <v>222</v>
      </c>
      <c r="B52" s="265">
        <v>18</v>
      </c>
      <c r="C52" s="265" t="s">
        <v>34</v>
      </c>
      <c r="D52" s="265">
        <v>18</v>
      </c>
      <c r="E52" s="266">
        <v>800</v>
      </c>
      <c r="F52" s="266" t="s">
        <v>34</v>
      </c>
      <c r="G52" s="265">
        <v>14</v>
      </c>
      <c r="H52" s="265" t="s">
        <v>34</v>
      </c>
      <c r="I52" s="276"/>
      <c r="J52" s="276"/>
    </row>
    <row r="53" spans="1:10" ht="12.75">
      <c r="A53" s="135" t="s">
        <v>224</v>
      </c>
      <c r="B53" s="265">
        <v>1628</v>
      </c>
      <c r="C53" s="265">
        <v>19</v>
      </c>
      <c r="D53" s="265">
        <v>1647</v>
      </c>
      <c r="E53" s="266">
        <v>200</v>
      </c>
      <c r="F53" s="266">
        <v>700</v>
      </c>
      <c r="G53" s="265">
        <v>339</v>
      </c>
      <c r="H53" s="265">
        <v>285</v>
      </c>
      <c r="I53" s="276"/>
      <c r="J53" s="276"/>
    </row>
    <row r="54" spans="1:10" ht="12.75">
      <c r="A54" s="135" t="s">
        <v>226</v>
      </c>
      <c r="B54" s="265">
        <v>78</v>
      </c>
      <c r="C54" s="265" t="s">
        <v>34</v>
      </c>
      <c r="D54" s="265">
        <v>78</v>
      </c>
      <c r="E54" s="266">
        <v>805</v>
      </c>
      <c r="F54" s="266" t="s">
        <v>34</v>
      </c>
      <c r="G54" s="265">
        <v>63</v>
      </c>
      <c r="H54" s="265">
        <v>47</v>
      </c>
      <c r="I54" s="276"/>
      <c r="J54" s="276"/>
    </row>
    <row r="55" spans="1:10" ht="12.75">
      <c r="A55" s="135" t="s">
        <v>227</v>
      </c>
      <c r="B55" s="265">
        <v>10</v>
      </c>
      <c r="C55" s="265" t="s">
        <v>34</v>
      </c>
      <c r="D55" s="265">
        <v>10</v>
      </c>
      <c r="E55" s="266">
        <v>650</v>
      </c>
      <c r="F55" s="266" t="s">
        <v>34</v>
      </c>
      <c r="G55" s="265">
        <v>7</v>
      </c>
      <c r="H55" s="265" t="s">
        <v>34</v>
      </c>
      <c r="I55" s="276"/>
      <c r="J55" s="276"/>
    </row>
    <row r="56" spans="1:10" ht="12.75">
      <c r="A56" s="135" t="s">
        <v>228</v>
      </c>
      <c r="B56" s="266">
        <v>7</v>
      </c>
      <c r="C56" s="266" t="s">
        <v>34</v>
      </c>
      <c r="D56" s="265">
        <v>7</v>
      </c>
      <c r="E56" s="266">
        <v>575</v>
      </c>
      <c r="F56" s="266" t="s">
        <v>34</v>
      </c>
      <c r="G56" s="266">
        <v>4</v>
      </c>
      <c r="H56" s="266">
        <v>1</v>
      </c>
      <c r="I56" s="276"/>
      <c r="J56" s="276"/>
    </row>
    <row r="57" spans="1:10" ht="12.75">
      <c r="A57" s="143" t="s">
        <v>289</v>
      </c>
      <c r="B57" s="277">
        <v>2331</v>
      </c>
      <c r="C57" s="277">
        <v>21</v>
      </c>
      <c r="D57" s="277">
        <v>2352</v>
      </c>
      <c r="E57" s="277">
        <v>304</v>
      </c>
      <c r="F57" s="277">
        <v>852</v>
      </c>
      <c r="G57" s="277">
        <v>727</v>
      </c>
      <c r="H57" s="277">
        <v>453</v>
      </c>
      <c r="I57" s="276"/>
      <c r="J57" s="276"/>
    </row>
    <row r="58" spans="2:10" ht="12.75">
      <c r="B58" s="265"/>
      <c r="C58" s="265"/>
      <c r="D58" s="265"/>
      <c r="E58" s="266"/>
      <c r="F58" s="266"/>
      <c r="G58" s="265"/>
      <c r="H58" s="265"/>
      <c r="I58" s="276"/>
      <c r="J58" s="276"/>
    </row>
    <row r="59" spans="1:10" ht="13.5" thickBot="1">
      <c r="A59" s="147" t="s">
        <v>232</v>
      </c>
      <c r="B59" s="269">
        <v>118256</v>
      </c>
      <c r="C59" s="269">
        <v>1463</v>
      </c>
      <c r="D59" s="269">
        <v>119719</v>
      </c>
      <c r="E59" s="148">
        <f>((E8*B8)+(E13*B13)+(E18*B18)+(E29*B29)+(E31*B31)+(E38*B38)+(E43*B43)+(E45*B45)+(E49*B49)+(E57*B57))/B59</f>
        <v>757.2169953321608</v>
      </c>
      <c r="F59" s="269">
        <v>1724</v>
      </c>
      <c r="G59" s="269">
        <f>SUM(G8,G13,G18,G29:G31,G38,G43:G45,G49,G57)</f>
        <v>92068</v>
      </c>
      <c r="H59" s="269">
        <f>SUM(H8,H13,H18,H29:H31,H38,H43:H45,H49,H57)</f>
        <v>39976</v>
      </c>
      <c r="I59" s="276"/>
      <c r="J59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/>
  <dimension ref="A1:J29"/>
  <sheetViews>
    <sheetView showGridLines="0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6" s="2" customFormat="1" ht="18">
      <c r="A1" s="302" t="s">
        <v>0</v>
      </c>
      <c r="B1" s="302"/>
      <c r="C1" s="302"/>
      <c r="D1" s="302"/>
      <c r="E1" s="302"/>
      <c r="F1" s="302"/>
    </row>
    <row r="2" s="3" customFormat="1" ht="14.25"/>
    <row r="3" spans="1:6" s="3" customFormat="1" ht="15">
      <c r="A3" s="303" t="s">
        <v>38</v>
      </c>
      <c r="B3" s="303"/>
      <c r="C3" s="303"/>
      <c r="D3" s="303"/>
      <c r="E3" s="303"/>
      <c r="F3" s="303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21"/>
      <c r="B5" s="22"/>
      <c r="C5" s="22"/>
      <c r="D5" s="22"/>
      <c r="E5" s="23" t="s">
        <v>10</v>
      </c>
      <c r="F5" s="22"/>
    </row>
    <row r="6" spans="1:6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</row>
    <row r="7" spans="1:6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</row>
    <row r="8" spans="1:6" ht="13.5" thickBot="1">
      <c r="A8" s="30"/>
      <c r="B8" s="22"/>
      <c r="C8" s="22"/>
      <c r="D8" s="22"/>
      <c r="E8" s="23" t="s">
        <v>22</v>
      </c>
      <c r="F8" s="22"/>
    </row>
    <row r="9" spans="1:6" ht="12.75">
      <c r="A9" s="31">
        <v>1985</v>
      </c>
      <c r="B9" s="66">
        <v>2.7</v>
      </c>
      <c r="C9" s="66">
        <v>5.9</v>
      </c>
      <c r="D9" s="66">
        <v>1.6</v>
      </c>
      <c r="E9" s="67" t="s">
        <v>34</v>
      </c>
      <c r="F9" s="68" t="s">
        <v>34</v>
      </c>
    </row>
    <row r="10" spans="1:6" ht="12.75">
      <c r="A10" s="35">
        <v>1986</v>
      </c>
      <c r="B10" s="57">
        <v>3.6</v>
      </c>
      <c r="C10" s="57">
        <v>7.2</v>
      </c>
      <c r="D10" s="57">
        <v>2.6</v>
      </c>
      <c r="E10" s="70" t="s">
        <v>34</v>
      </c>
      <c r="F10" s="71" t="s">
        <v>34</v>
      </c>
    </row>
    <row r="11" spans="1:6" ht="12.75">
      <c r="A11" s="35">
        <v>1987</v>
      </c>
      <c r="B11" s="57">
        <v>2.9</v>
      </c>
      <c r="C11" s="57">
        <v>6.2</v>
      </c>
      <c r="D11" s="57">
        <v>1.8</v>
      </c>
      <c r="E11" s="70" t="s">
        <v>34</v>
      </c>
      <c r="F11" s="71" t="s">
        <v>34</v>
      </c>
    </row>
    <row r="12" spans="1:6" ht="12.75">
      <c r="A12" s="35">
        <v>1988</v>
      </c>
      <c r="B12" s="57">
        <v>2.9</v>
      </c>
      <c r="C12" s="57">
        <v>7</v>
      </c>
      <c r="D12" s="57">
        <v>2</v>
      </c>
      <c r="E12" s="70" t="s">
        <v>34</v>
      </c>
      <c r="F12" s="71" t="s">
        <v>34</v>
      </c>
    </row>
    <row r="13" spans="1:6" ht="12.75">
      <c r="A13" s="35">
        <v>1989</v>
      </c>
      <c r="B13" s="57">
        <v>2.7</v>
      </c>
      <c r="C13" s="57">
        <v>6.9</v>
      </c>
      <c r="D13" s="57">
        <v>1.9</v>
      </c>
      <c r="E13" s="70" t="s">
        <v>34</v>
      </c>
      <c r="F13" s="71" t="s">
        <v>34</v>
      </c>
    </row>
    <row r="14" spans="1:6" ht="12.75">
      <c r="A14" s="35">
        <v>1990</v>
      </c>
      <c r="B14" s="57">
        <v>2.2</v>
      </c>
      <c r="C14" s="57">
        <v>7.7</v>
      </c>
      <c r="D14" s="57">
        <v>1.7</v>
      </c>
      <c r="E14" s="70" t="s">
        <v>34</v>
      </c>
      <c r="F14" s="71" t="s">
        <v>34</v>
      </c>
    </row>
    <row r="15" spans="1:6" ht="12.75">
      <c r="A15" s="35">
        <v>1991</v>
      </c>
      <c r="B15" s="57">
        <v>2.4</v>
      </c>
      <c r="C15" s="57">
        <v>7.916666666666666</v>
      </c>
      <c r="D15" s="57">
        <v>1.9</v>
      </c>
      <c r="E15" s="70" t="s">
        <v>34</v>
      </c>
      <c r="F15" s="71" t="s">
        <v>34</v>
      </c>
    </row>
    <row r="16" spans="1:6" ht="12.75">
      <c r="A16" s="35">
        <v>1992</v>
      </c>
      <c r="B16" s="57">
        <v>2</v>
      </c>
      <c r="C16" s="57">
        <v>5.5</v>
      </c>
      <c r="D16" s="57">
        <v>1.1</v>
      </c>
      <c r="E16" s="70" t="s">
        <v>34</v>
      </c>
      <c r="F16" s="71" t="s">
        <v>34</v>
      </c>
    </row>
    <row r="17" spans="1:6" ht="12.75">
      <c r="A17" s="35">
        <v>1993</v>
      </c>
      <c r="B17" s="57">
        <v>3.8</v>
      </c>
      <c r="C17" s="57">
        <v>3.6842105263157894</v>
      </c>
      <c r="D17" s="57">
        <v>1.4</v>
      </c>
      <c r="E17" s="70">
        <v>21.420071400238</v>
      </c>
      <c r="F17" s="71">
        <v>299.880999603332</v>
      </c>
    </row>
    <row r="18" spans="1:6" ht="12.75">
      <c r="A18" s="35">
        <v>1994</v>
      </c>
      <c r="B18" s="57">
        <v>19.3</v>
      </c>
      <c r="C18" s="57">
        <v>5.181347150259067</v>
      </c>
      <c r="D18" s="57">
        <v>10</v>
      </c>
      <c r="E18" s="70">
        <v>23.782048970466267</v>
      </c>
      <c r="F18" s="71">
        <v>2378.2048970466262</v>
      </c>
    </row>
    <row r="19" spans="1:6" ht="12.75">
      <c r="A19" s="16">
        <v>1995</v>
      </c>
      <c r="B19" s="74">
        <v>19.329</v>
      </c>
      <c r="C19" s="74">
        <v>4.5465362926173105</v>
      </c>
      <c r="D19" s="74">
        <v>8.788</v>
      </c>
      <c r="E19" s="84">
        <v>26.913322034305775</v>
      </c>
      <c r="F19" s="71">
        <v>2365.142740374791</v>
      </c>
    </row>
    <row r="20" spans="1:6" ht="12.75">
      <c r="A20" s="16">
        <v>1996</v>
      </c>
      <c r="B20" s="73">
        <v>25.1</v>
      </c>
      <c r="C20" s="74">
        <v>6.9322709163346605</v>
      </c>
      <c r="D20" s="73">
        <v>17.4</v>
      </c>
      <c r="E20" s="75">
        <v>26.684937434639934</v>
      </c>
      <c r="F20" s="71">
        <v>4643.179113627348</v>
      </c>
    </row>
    <row r="21" spans="1:6" ht="12.75">
      <c r="A21" s="16">
        <v>1997</v>
      </c>
      <c r="B21" s="73">
        <v>15.8</v>
      </c>
      <c r="C21" s="74">
        <v>6.772151898734177</v>
      </c>
      <c r="D21" s="73">
        <v>10.7</v>
      </c>
      <c r="E21" s="75">
        <v>26.96741312370031</v>
      </c>
      <c r="F21" s="71">
        <v>2885.513204235933</v>
      </c>
    </row>
    <row r="22" spans="1:6" ht="12.75">
      <c r="A22" s="16">
        <v>1998</v>
      </c>
      <c r="B22" s="73">
        <v>14.1</v>
      </c>
      <c r="C22" s="74">
        <v>7.588652482269503</v>
      </c>
      <c r="D22" s="73">
        <v>10.7</v>
      </c>
      <c r="E22" s="75">
        <v>23.05482432416189</v>
      </c>
      <c r="F22" s="71">
        <v>2466.8662026853217</v>
      </c>
    </row>
    <row r="23" spans="1:6" ht="12.75">
      <c r="A23" s="16">
        <v>1999</v>
      </c>
      <c r="B23" s="73">
        <v>15.3</v>
      </c>
      <c r="C23" s="74">
        <f>D23/B23*10</f>
        <v>5.882352941176471</v>
      </c>
      <c r="D23" s="73">
        <v>9</v>
      </c>
      <c r="E23" s="75">
        <v>26.823170218648208</v>
      </c>
      <c r="F23" s="71">
        <f>D23*E23*10</f>
        <v>2414.0853196783387</v>
      </c>
    </row>
    <row r="24" spans="1:10" ht="12.75">
      <c r="A24" s="16">
        <v>2000</v>
      </c>
      <c r="B24" s="73">
        <v>15.4</v>
      </c>
      <c r="C24" s="74">
        <f>D24/B24*10</f>
        <v>8.116883116883116</v>
      </c>
      <c r="D24" s="73">
        <v>12.5</v>
      </c>
      <c r="E24" s="75">
        <v>18.7816282619932</v>
      </c>
      <c r="F24" s="71">
        <f>D24*E24*10</f>
        <v>2347.70353274915</v>
      </c>
      <c r="J24" s="298"/>
    </row>
    <row r="25" spans="1:6" ht="12.75">
      <c r="A25" s="16">
        <v>2001</v>
      </c>
      <c r="B25" s="73">
        <v>12.36</v>
      </c>
      <c r="C25" s="74">
        <f>D25/B25*10</f>
        <v>6.378640776699029</v>
      </c>
      <c r="D25" s="73">
        <v>7.884</v>
      </c>
      <c r="E25" s="75">
        <v>18.841729472431577</v>
      </c>
      <c r="F25" s="71">
        <f>D25*E25*10</f>
        <v>1485.4819516065054</v>
      </c>
    </row>
    <row r="26" spans="1:6" ht="12.75">
      <c r="A26" s="16">
        <v>2002</v>
      </c>
      <c r="B26" s="73">
        <v>17.479</v>
      </c>
      <c r="C26" s="74">
        <f>D26/B26*10</f>
        <v>6.766405400766634</v>
      </c>
      <c r="D26" s="73">
        <v>11.827</v>
      </c>
      <c r="E26" s="75">
        <v>17.81</v>
      </c>
      <c r="F26" s="71">
        <f>D26*E26*10</f>
        <v>2106.3887</v>
      </c>
    </row>
    <row r="27" spans="1:6" ht="13.5" thickBot="1">
      <c r="A27" s="42" t="s">
        <v>257</v>
      </c>
      <c r="B27" s="77">
        <v>13</v>
      </c>
      <c r="C27" s="293">
        <f>D27/B27*10</f>
        <v>7.538461538461539</v>
      </c>
      <c r="D27" s="77">
        <v>9.8</v>
      </c>
      <c r="E27" s="85">
        <v>16.8</v>
      </c>
      <c r="F27" s="86">
        <f>D27*E27*10</f>
        <v>1646.4</v>
      </c>
    </row>
    <row r="28" spans="1:6" ht="12.75">
      <c r="A28" s="21" t="s">
        <v>23</v>
      </c>
      <c r="B28" s="21"/>
      <c r="C28" s="21"/>
      <c r="D28" s="21"/>
      <c r="E28" s="21"/>
      <c r="F28" s="21"/>
    </row>
    <row r="29" ht="12.75">
      <c r="A29" t="s">
        <v>24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1"/>
  <dimension ref="A1:K42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267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35" t="s">
        <v>192</v>
      </c>
      <c r="B8" s="280">
        <v>1</v>
      </c>
      <c r="C8" s="280" t="s">
        <v>34</v>
      </c>
      <c r="D8" s="265">
        <v>1</v>
      </c>
      <c r="E8" s="280">
        <v>1200</v>
      </c>
      <c r="F8" s="280" t="s">
        <v>34</v>
      </c>
      <c r="G8" s="266">
        <v>1</v>
      </c>
      <c r="H8" s="280" t="s">
        <v>34</v>
      </c>
      <c r="I8" s="276"/>
      <c r="J8" s="276"/>
    </row>
    <row r="9" spans="1:10" ht="12.75">
      <c r="A9" s="143" t="s">
        <v>195</v>
      </c>
      <c r="B9" s="277">
        <v>1</v>
      </c>
      <c r="C9" s="277" t="s">
        <v>34</v>
      </c>
      <c r="D9" s="277">
        <v>1</v>
      </c>
      <c r="E9" s="277">
        <v>1200</v>
      </c>
      <c r="F9" s="277" t="s">
        <v>34</v>
      </c>
      <c r="G9" s="277">
        <v>1</v>
      </c>
      <c r="H9" s="277" t="s">
        <v>34</v>
      </c>
      <c r="I9" s="276"/>
      <c r="J9" s="276"/>
    </row>
    <row r="10" spans="1:10" ht="12.75">
      <c r="A10" s="143"/>
      <c r="B10" s="277"/>
      <c r="C10" s="277"/>
      <c r="D10" s="277"/>
      <c r="E10" s="278"/>
      <c r="F10" s="278"/>
      <c r="G10" s="277"/>
      <c r="H10" s="277"/>
      <c r="I10" s="276"/>
      <c r="J10" s="276"/>
    </row>
    <row r="11" spans="1:10" ht="12.75">
      <c r="A11" s="135" t="s">
        <v>197</v>
      </c>
      <c r="B11" s="266">
        <v>11</v>
      </c>
      <c r="C11" s="266" t="s">
        <v>34</v>
      </c>
      <c r="D11" s="265">
        <v>11</v>
      </c>
      <c r="E11" s="266">
        <v>700</v>
      </c>
      <c r="F11" s="266" t="s">
        <v>34</v>
      </c>
      <c r="G11" s="266">
        <v>8</v>
      </c>
      <c r="H11" s="266" t="s">
        <v>34</v>
      </c>
      <c r="I11" s="276"/>
      <c r="J11" s="276"/>
    </row>
    <row r="12" spans="1:10" ht="12.75">
      <c r="A12" s="135" t="s">
        <v>198</v>
      </c>
      <c r="B12" s="265">
        <v>48</v>
      </c>
      <c r="C12" s="265" t="s">
        <v>34</v>
      </c>
      <c r="D12" s="265">
        <v>48</v>
      </c>
      <c r="E12" s="266">
        <v>900</v>
      </c>
      <c r="F12" s="266" t="s">
        <v>34</v>
      </c>
      <c r="G12" s="265">
        <v>43</v>
      </c>
      <c r="H12" s="265">
        <v>40</v>
      </c>
      <c r="I12" s="276"/>
      <c r="J12" s="276"/>
    </row>
    <row r="13" spans="1:10" ht="12.75">
      <c r="A13" s="135" t="s">
        <v>199</v>
      </c>
      <c r="B13" s="266">
        <v>5077</v>
      </c>
      <c r="C13" s="266">
        <v>1069</v>
      </c>
      <c r="D13" s="265">
        <v>6146</v>
      </c>
      <c r="E13" s="266">
        <v>800</v>
      </c>
      <c r="F13" s="266">
        <v>1500</v>
      </c>
      <c r="G13" s="266">
        <v>5665</v>
      </c>
      <c r="H13" s="265" t="s">
        <v>34</v>
      </c>
      <c r="I13" s="276"/>
      <c r="J13" s="276"/>
    </row>
    <row r="14" spans="1:10" ht="12.75">
      <c r="A14" s="135" t="s">
        <v>200</v>
      </c>
      <c r="B14" s="266">
        <v>3323</v>
      </c>
      <c r="C14" s="266">
        <v>43</v>
      </c>
      <c r="D14" s="265">
        <v>3366</v>
      </c>
      <c r="E14" s="266">
        <v>195</v>
      </c>
      <c r="F14" s="266">
        <v>420</v>
      </c>
      <c r="G14" s="266">
        <v>666</v>
      </c>
      <c r="H14" s="266">
        <v>14</v>
      </c>
      <c r="I14" s="276"/>
      <c r="J14" s="276"/>
    </row>
    <row r="15" spans="1:10" ht="12.75">
      <c r="A15" s="135" t="s">
        <v>201</v>
      </c>
      <c r="B15" s="266">
        <v>128</v>
      </c>
      <c r="C15" s="266">
        <v>18</v>
      </c>
      <c r="D15" s="265">
        <v>146</v>
      </c>
      <c r="E15" s="266">
        <v>1300</v>
      </c>
      <c r="F15" s="266">
        <v>1600</v>
      </c>
      <c r="G15" s="266">
        <v>195</v>
      </c>
      <c r="H15" s="266">
        <v>234</v>
      </c>
      <c r="I15" s="276"/>
      <c r="J15" s="276"/>
    </row>
    <row r="16" spans="1:10" ht="12.75">
      <c r="A16" s="135" t="s">
        <v>202</v>
      </c>
      <c r="B16" s="266">
        <v>3</v>
      </c>
      <c r="C16" s="266" t="s">
        <v>34</v>
      </c>
      <c r="D16" s="265">
        <v>3</v>
      </c>
      <c r="E16" s="266">
        <v>900</v>
      </c>
      <c r="F16" s="266" t="s">
        <v>34</v>
      </c>
      <c r="G16" s="266">
        <v>3</v>
      </c>
      <c r="H16" s="266" t="s">
        <v>34</v>
      </c>
      <c r="I16" s="276"/>
      <c r="J16" s="276"/>
    </row>
    <row r="17" spans="1:10" ht="12.75">
      <c r="A17" s="135" t="s">
        <v>203</v>
      </c>
      <c r="B17" s="266">
        <v>5</v>
      </c>
      <c r="C17" s="266" t="s">
        <v>34</v>
      </c>
      <c r="D17" s="265">
        <v>5</v>
      </c>
      <c r="E17" s="266">
        <v>1000</v>
      </c>
      <c r="F17" s="266" t="s">
        <v>34</v>
      </c>
      <c r="G17" s="266">
        <v>5</v>
      </c>
      <c r="H17" s="266" t="s">
        <v>34</v>
      </c>
      <c r="I17" s="276"/>
      <c r="J17" s="276"/>
    </row>
    <row r="18" spans="1:10" ht="12.75">
      <c r="A18" s="135" t="s">
        <v>204</v>
      </c>
      <c r="B18" s="266">
        <v>263</v>
      </c>
      <c r="C18" s="266">
        <v>3</v>
      </c>
      <c r="D18" s="265">
        <v>266</v>
      </c>
      <c r="E18" s="266">
        <v>450</v>
      </c>
      <c r="F18" s="266">
        <v>1600</v>
      </c>
      <c r="G18" s="266">
        <v>123</v>
      </c>
      <c r="H18" s="266">
        <v>42</v>
      </c>
      <c r="I18" s="276"/>
      <c r="J18" s="276"/>
    </row>
    <row r="19" spans="1:11" ht="12.75">
      <c r="A19" s="135" t="s">
        <v>205</v>
      </c>
      <c r="B19" s="266">
        <v>622</v>
      </c>
      <c r="C19" s="266">
        <v>22</v>
      </c>
      <c r="D19" s="265">
        <v>644</v>
      </c>
      <c r="E19" s="266">
        <v>606</v>
      </c>
      <c r="F19" s="266">
        <v>1500</v>
      </c>
      <c r="G19" s="266">
        <v>410</v>
      </c>
      <c r="H19" s="266">
        <v>409</v>
      </c>
      <c r="I19" s="276"/>
      <c r="J19" s="276"/>
      <c r="K19" s="276"/>
    </row>
    <row r="20" spans="1:10" ht="12.75">
      <c r="A20" s="143" t="s">
        <v>287</v>
      </c>
      <c r="B20" s="277">
        <v>9480</v>
      </c>
      <c r="C20" s="277">
        <v>1155</v>
      </c>
      <c r="D20" s="277">
        <v>10635</v>
      </c>
      <c r="E20" s="277">
        <f>((E11*B11)+(B12*E12)+(E13*B13)+(E14*B14)+(E15*B15)+(B16*E16)+(E17*B17)+(E18*B18)+(E19*B19))/B20</f>
        <v>572.7707805907173</v>
      </c>
      <c r="F20" s="277">
        <v>1462</v>
      </c>
      <c r="G20" s="277">
        <f>SUM(G11:G19)</f>
        <v>7118</v>
      </c>
      <c r="H20" s="277">
        <f>SUM(H11:H19)</f>
        <v>739</v>
      </c>
      <c r="I20" s="276"/>
      <c r="J20" s="276"/>
    </row>
    <row r="21" spans="1:10" ht="12.75">
      <c r="A21" s="143"/>
      <c r="B21" s="277"/>
      <c r="C21" s="277"/>
      <c r="D21" s="277"/>
      <c r="E21" s="278"/>
      <c r="F21" s="278"/>
      <c r="G21" s="277"/>
      <c r="H21" s="277"/>
      <c r="I21" s="276"/>
      <c r="J21" s="276"/>
    </row>
    <row r="22" spans="1:10" ht="12.75">
      <c r="A22" s="135" t="s">
        <v>208</v>
      </c>
      <c r="B22" s="265">
        <v>175</v>
      </c>
      <c r="C22" s="265">
        <v>20</v>
      </c>
      <c r="D22" s="265">
        <v>195</v>
      </c>
      <c r="E22" s="266">
        <v>650</v>
      </c>
      <c r="F22" s="266">
        <v>1600</v>
      </c>
      <c r="G22" s="265">
        <v>145</v>
      </c>
      <c r="H22" s="265">
        <v>71</v>
      </c>
      <c r="I22" s="276"/>
      <c r="J22" s="276"/>
    </row>
    <row r="23" spans="1:10" ht="12.75">
      <c r="A23" s="135" t="s">
        <v>211</v>
      </c>
      <c r="B23" s="265">
        <v>54</v>
      </c>
      <c r="C23" s="265">
        <v>6</v>
      </c>
      <c r="D23" s="265">
        <v>60</v>
      </c>
      <c r="E23" s="266">
        <v>800</v>
      </c>
      <c r="F23" s="266">
        <v>1500</v>
      </c>
      <c r="G23" s="265">
        <v>52</v>
      </c>
      <c r="H23" s="265">
        <v>5</v>
      </c>
      <c r="I23" s="276"/>
      <c r="J23" s="276"/>
    </row>
    <row r="24" spans="1:10" ht="12.75">
      <c r="A24" s="143" t="s">
        <v>288</v>
      </c>
      <c r="B24" s="277">
        <v>229</v>
      </c>
      <c r="C24" s="277">
        <v>26</v>
      </c>
      <c r="D24" s="277">
        <v>255</v>
      </c>
      <c r="E24" s="277">
        <v>685</v>
      </c>
      <c r="F24" s="277">
        <v>1577</v>
      </c>
      <c r="G24" s="277">
        <v>197</v>
      </c>
      <c r="H24" s="277">
        <v>76</v>
      </c>
      <c r="I24" s="276"/>
      <c r="J24" s="276"/>
    </row>
    <row r="25" spans="2:10" ht="12.75">
      <c r="B25" s="265"/>
      <c r="C25" s="265"/>
      <c r="D25" s="265"/>
      <c r="E25" s="266"/>
      <c r="F25" s="266"/>
      <c r="G25" s="265"/>
      <c r="H25" s="265"/>
      <c r="I25" s="276"/>
      <c r="J25" s="276"/>
    </row>
    <row r="26" spans="1:10" ht="12.75">
      <c r="A26" s="135" t="s">
        <v>213</v>
      </c>
      <c r="B26" s="266">
        <v>2</v>
      </c>
      <c r="C26" s="266">
        <v>2</v>
      </c>
      <c r="D26" s="265">
        <v>4</v>
      </c>
      <c r="E26" s="266">
        <v>500</v>
      </c>
      <c r="F26" s="266">
        <v>1300</v>
      </c>
      <c r="G26" s="266">
        <v>4</v>
      </c>
      <c r="H26" s="266" t="s">
        <v>34</v>
      </c>
      <c r="I26" s="276"/>
      <c r="J26" s="276"/>
    </row>
    <row r="27" spans="1:10" ht="12.75">
      <c r="A27" s="135" t="s">
        <v>214</v>
      </c>
      <c r="B27" s="266">
        <v>1</v>
      </c>
      <c r="C27" s="266" t="s">
        <v>34</v>
      </c>
      <c r="D27" s="265">
        <v>1</v>
      </c>
      <c r="E27" s="266">
        <v>650</v>
      </c>
      <c r="F27" s="266" t="s">
        <v>34</v>
      </c>
      <c r="G27" s="266">
        <v>1</v>
      </c>
      <c r="H27" s="266" t="s">
        <v>34</v>
      </c>
      <c r="I27" s="276"/>
      <c r="J27" s="276"/>
    </row>
    <row r="28" spans="1:10" ht="12.75">
      <c r="A28" s="143" t="s">
        <v>216</v>
      </c>
      <c r="B28" s="277">
        <v>3</v>
      </c>
      <c r="C28" s="277">
        <v>2</v>
      </c>
      <c r="D28" s="277">
        <v>5</v>
      </c>
      <c r="E28" s="277">
        <v>550</v>
      </c>
      <c r="F28" s="277">
        <v>1300</v>
      </c>
      <c r="G28" s="277">
        <v>5</v>
      </c>
      <c r="H28" s="277" t="s">
        <v>34</v>
      </c>
      <c r="I28" s="276"/>
      <c r="J28" s="276"/>
    </row>
    <row r="29" spans="1:10" ht="12.75">
      <c r="A29" s="143"/>
      <c r="B29" s="277"/>
      <c r="C29" s="277"/>
      <c r="D29" s="277"/>
      <c r="E29" s="278"/>
      <c r="F29" s="278"/>
      <c r="G29" s="277"/>
      <c r="H29" s="277"/>
      <c r="I29" s="276"/>
      <c r="J29" s="276"/>
    </row>
    <row r="30" spans="1:10" ht="12.75">
      <c r="A30" s="135" t="s">
        <v>218</v>
      </c>
      <c r="B30" s="266">
        <v>3000</v>
      </c>
      <c r="C30" s="266" t="s">
        <v>34</v>
      </c>
      <c r="D30" s="265">
        <v>3000</v>
      </c>
      <c r="E30" s="266">
        <v>600</v>
      </c>
      <c r="F30" s="266" t="s">
        <v>34</v>
      </c>
      <c r="G30" s="266">
        <v>1800</v>
      </c>
      <c r="H30" s="266">
        <v>540</v>
      </c>
      <c r="I30" s="276"/>
      <c r="J30" s="276"/>
    </row>
    <row r="31" spans="1:10" ht="12.75">
      <c r="A31" s="135" t="s">
        <v>219</v>
      </c>
      <c r="B31" s="266">
        <v>2100</v>
      </c>
      <c r="C31" s="266" t="s">
        <v>34</v>
      </c>
      <c r="D31" s="265">
        <v>2100</v>
      </c>
      <c r="E31" s="266">
        <v>600</v>
      </c>
      <c r="F31" s="266" t="s">
        <v>34</v>
      </c>
      <c r="G31" s="266">
        <v>1260</v>
      </c>
      <c r="H31" s="266">
        <v>378</v>
      </c>
      <c r="I31" s="276"/>
      <c r="J31" s="276"/>
    </row>
    <row r="32" spans="1:10" ht="12.75">
      <c r="A32" s="143" t="s">
        <v>220</v>
      </c>
      <c r="B32" s="277">
        <v>5100</v>
      </c>
      <c r="C32" s="277" t="s">
        <v>34</v>
      </c>
      <c r="D32" s="277">
        <v>5100</v>
      </c>
      <c r="E32" s="277">
        <v>600</v>
      </c>
      <c r="F32" s="277" t="s">
        <v>34</v>
      </c>
      <c r="G32" s="277">
        <v>3060</v>
      </c>
      <c r="H32" s="277">
        <v>918</v>
      </c>
      <c r="I32" s="276"/>
      <c r="J32" s="276"/>
    </row>
    <row r="33" spans="2:10" ht="12.75">
      <c r="B33" s="265"/>
      <c r="C33" s="265"/>
      <c r="D33" s="265"/>
      <c r="E33" s="266"/>
      <c r="F33" s="266"/>
      <c r="G33" s="265"/>
      <c r="H33" s="265"/>
      <c r="I33" s="276"/>
      <c r="J33" s="276"/>
    </row>
    <row r="34" spans="1:10" ht="12.75">
      <c r="A34" s="135" t="s">
        <v>223</v>
      </c>
      <c r="B34" s="266">
        <v>276</v>
      </c>
      <c r="C34" s="266">
        <v>229</v>
      </c>
      <c r="D34" s="265">
        <v>505</v>
      </c>
      <c r="E34" s="266">
        <v>800</v>
      </c>
      <c r="F34" s="266">
        <v>1000</v>
      </c>
      <c r="G34" s="266">
        <v>450</v>
      </c>
      <c r="H34" s="266" t="s">
        <v>34</v>
      </c>
      <c r="I34" s="276"/>
      <c r="J34" s="276"/>
    </row>
    <row r="35" spans="1:10" ht="12.75">
      <c r="A35" s="135" t="s">
        <v>225</v>
      </c>
      <c r="B35" s="265">
        <v>552</v>
      </c>
      <c r="C35" s="265">
        <v>226</v>
      </c>
      <c r="D35" s="265">
        <v>778</v>
      </c>
      <c r="E35" s="266">
        <v>850</v>
      </c>
      <c r="F35" s="266">
        <v>1400</v>
      </c>
      <c r="G35" s="265">
        <v>786</v>
      </c>
      <c r="H35" s="265" t="s">
        <v>34</v>
      </c>
      <c r="I35" s="276"/>
      <c r="J35" s="276"/>
    </row>
    <row r="36" spans="1:10" ht="12.75">
      <c r="A36" s="135" t="s">
        <v>228</v>
      </c>
      <c r="B36" s="266">
        <v>16</v>
      </c>
      <c r="C36" s="266">
        <v>109</v>
      </c>
      <c r="D36" s="265">
        <v>125</v>
      </c>
      <c r="E36" s="266">
        <v>750</v>
      </c>
      <c r="F36" s="266">
        <v>1250</v>
      </c>
      <c r="G36" s="266">
        <v>148</v>
      </c>
      <c r="H36" s="266" t="s">
        <v>34</v>
      </c>
      <c r="I36" s="276"/>
      <c r="J36" s="276"/>
    </row>
    <row r="37" spans="1:10" ht="12.75">
      <c r="A37" s="143" t="s">
        <v>289</v>
      </c>
      <c r="B37" s="277">
        <v>844</v>
      </c>
      <c r="C37" s="277">
        <v>564</v>
      </c>
      <c r="D37" s="277">
        <v>1408</v>
      </c>
      <c r="E37" s="277">
        <v>832</v>
      </c>
      <c r="F37" s="277">
        <v>1209</v>
      </c>
      <c r="G37" s="277">
        <v>1384</v>
      </c>
      <c r="H37" s="277" t="s">
        <v>34</v>
      </c>
      <c r="I37" s="276"/>
      <c r="J37" s="276"/>
    </row>
    <row r="38" spans="2:10" ht="12.75">
      <c r="B38" s="265"/>
      <c r="C38" s="265"/>
      <c r="D38" s="265"/>
      <c r="E38" s="266"/>
      <c r="F38" s="266"/>
      <c r="G38" s="265"/>
      <c r="H38" s="265"/>
      <c r="I38" s="276"/>
      <c r="J38" s="276"/>
    </row>
    <row r="39" spans="1:10" ht="12.75">
      <c r="A39" s="135" t="s">
        <v>230</v>
      </c>
      <c r="B39" s="265">
        <v>69</v>
      </c>
      <c r="C39" s="267">
        <v>6</v>
      </c>
      <c r="D39" s="265">
        <v>75</v>
      </c>
      <c r="E39" s="266">
        <v>800</v>
      </c>
      <c r="F39" s="267">
        <v>1200</v>
      </c>
      <c r="G39" s="265">
        <v>62</v>
      </c>
      <c r="H39" s="265">
        <v>55</v>
      </c>
      <c r="I39" s="276"/>
      <c r="J39" s="276"/>
    </row>
    <row r="40" spans="1:10" ht="12.75">
      <c r="A40" s="143" t="s">
        <v>231</v>
      </c>
      <c r="B40" s="277">
        <v>69</v>
      </c>
      <c r="C40" s="279">
        <v>6</v>
      </c>
      <c r="D40" s="277">
        <v>75</v>
      </c>
      <c r="E40" s="277">
        <v>800</v>
      </c>
      <c r="F40" s="267">
        <v>1200</v>
      </c>
      <c r="G40" s="277">
        <v>62</v>
      </c>
      <c r="H40" s="277">
        <v>55</v>
      </c>
      <c r="I40" s="276"/>
      <c r="J40" s="276"/>
    </row>
    <row r="41" spans="2:10" ht="12.75">
      <c r="B41" s="265"/>
      <c r="C41" s="265"/>
      <c r="D41" s="265"/>
      <c r="E41" s="266"/>
      <c r="F41" s="274"/>
      <c r="G41" s="265"/>
      <c r="H41" s="265"/>
      <c r="I41" s="276"/>
      <c r="J41" s="276"/>
    </row>
    <row r="42" spans="1:10" ht="13.5" thickBot="1">
      <c r="A42" s="147" t="s">
        <v>232</v>
      </c>
      <c r="B42" s="269">
        <v>15726</v>
      </c>
      <c r="C42" s="269">
        <v>1753</v>
      </c>
      <c r="D42" s="269">
        <v>17479</v>
      </c>
      <c r="E42" s="148">
        <f>((E9*B9)+(E20*B20)+(E24*B24)+(E28*B28)+(E32*B32)+(E37*B37)+(E40*B40))/B42</f>
        <v>598.180719827038</v>
      </c>
      <c r="F42" s="269">
        <v>1381</v>
      </c>
      <c r="G42" s="269">
        <f>SUM(G9,G20,G24,G28,G32,G37,G40)</f>
        <v>11827</v>
      </c>
      <c r="H42" s="269">
        <f>SUM(H9,H20,H24,H28,H32,H37,H40)</f>
        <v>1788</v>
      </c>
      <c r="I42" s="276"/>
      <c r="J42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3"/>
  <dimension ref="A1:K24"/>
  <sheetViews>
    <sheetView showGridLines="0" showZeros="0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5.7109375" style="132" customWidth="1"/>
    <col min="2" max="2" width="12.00390625" style="132" customWidth="1"/>
    <col min="3" max="3" width="9.7109375" style="132" customWidth="1"/>
    <col min="4" max="4" width="9.28125" style="132" customWidth="1"/>
    <col min="5" max="5" width="10.7109375" style="132" customWidth="1"/>
    <col min="6" max="6" width="12.7109375" style="132" customWidth="1"/>
    <col min="7" max="8" width="10.7109375" style="132" customWidth="1"/>
    <col min="9" max="9" width="11.7109375" style="132" customWidth="1"/>
    <col min="10" max="10" width="10.7109375" style="132" customWidth="1"/>
    <col min="11" max="11" width="11.7109375" style="132" customWidth="1"/>
    <col min="12" max="16384" width="11.421875" style="132" customWidth="1"/>
  </cols>
  <sheetData>
    <row r="1" spans="1:11" s="131" customFormat="1" ht="18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3" spans="1:11" ht="15">
      <c r="A3" s="310" t="s">
        <v>235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5">
      <c r="A4" s="310" t="s">
        <v>236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5">
      <c r="A5" s="310" t="s">
        <v>259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ht="12.7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ht="12.75">
      <c r="A8" s="158" t="s">
        <v>157</v>
      </c>
      <c r="B8" s="158" t="s">
        <v>126</v>
      </c>
      <c r="C8" s="158" t="s">
        <v>158</v>
      </c>
      <c r="D8" s="158" t="s">
        <v>159</v>
      </c>
      <c r="E8" s="158" t="s">
        <v>160</v>
      </c>
      <c r="F8" s="158" t="s">
        <v>161</v>
      </c>
      <c r="G8" s="158" t="s">
        <v>136</v>
      </c>
      <c r="H8" s="158" t="s">
        <v>135</v>
      </c>
      <c r="I8" s="158" t="s">
        <v>162</v>
      </c>
      <c r="J8" s="158" t="s">
        <v>163</v>
      </c>
      <c r="K8" s="159" t="s">
        <v>164</v>
      </c>
    </row>
    <row r="9" spans="1:11" ht="13.5" thickBo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1"/>
    </row>
    <row r="10" spans="1:11" s="149" customFormat="1" ht="12.75">
      <c r="A10" s="214" t="s">
        <v>238</v>
      </c>
      <c r="B10" s="215">
        <v>314.7</v>
      </c>
      <c r="C10" s="215">
        <v>51.6</v>
      </c>
      <c r="D10" s="215">
        <v>17.8</v>
      </c>
      <c r="E10" s="215">
        <v>7.8</v>
      </c>
      <c r="F10" s="215">
        <v>15.2</v>
      </c>
      <c r="G10" s="215">
        <v>63.3</v>
      </c>
      <c r="H10" s="215">
        <v>19</v>
      </c>
      <c r="I10" s="215">
        <v>88.2</v>
      </c>
      <c r="J10" s="215">
        <v>49.6</v>
      </c>
      <c r="K10" s="216">
        <v>2.2</v>
      </c>
    </row>
    <row r="11" spans="1:11" ht="12.75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9"/>
    </row>
    <row r="12" spans="1:11" s="149" customFormat="1" ht="12.75">
      <c r="A12" s="217" t="s">
        <v>165</v>
      </c>
      <c r="B12" s="220">
        <v>655.1</v>
      </c>
      <c r="C12" s="220">
        <v>311</v>
      </c>
      <c r="D12" s="220">
        <v>65</v>
      </c>
      <c r="E12" s="220">
        <v>85</v>
      </c>
      <c r="F12" s="220">
        <v>52.4</v>
      </c>
      <c r="G12" s="220">
        <v>67.2</v>
      </c>
      <c r="H12" s="220">
        <v>52.1</v>
      </c>
      <c r="I12" s="220">
        <v>2.9</v>
      </c>
      <c r="J12" s="220">
        <v>2.9</v>
      </c>
      <c r="K12" s="221">
        <v>16.6</v>
      </c>
    </row>
    <row r="13" spans="1:11" ht="12.75">
      <c r="A13" s="222" t="s">
        <v>166</v>
      </c>
      <c r="B13" s="223">
        <v>111.9</v>
      </c>
      <c r="C13" s="223">
        <v>31.1</v>
      </c>
      <c r="D13" s="223">
        <v>54.7</v>
      </c>
      <c r="E13" s="223">
        <v>0</v>
      </c>
      <c r="F13" s="223">
        <v>0.7</v>
      </c>
      <c r="G13" s="223">
        <v>6</v>
      </c>
      <c r="H13" s="223">
        <v>0.1</v>
      </c>
      <c r="I13" s="223">
        <v>0.9</v>
      </c>
      <c r="J13" s="223">
        <v>1.9</v>
      </c>
      <c r="K13" s="219">
        <v>16.5</v>
      </c>
    </row>
    <row r="14" spans="1:11" ht="12.75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1:11" s="149" customFormat="1" ht="12.75">
      <c r="A15" s="217" t="s">
        <v>167</v>
      </c>
      <c r="B15" s="220">
        <v>20.3</v>
      </c>
      <c r="C15" s="220">
        <v>3.1</v>
      </c>
      <c r="D15" s="220">
        <v>2.6</v>
      </c>
      <c r="E15" s="220">
        <v>0</v>
      </c>
      <c r="F15" s="220">
        <v>4.2</v>
      </c>
      <c r="G15" s="220">
        <v>3.1</v>
      </c>
      <c r="H15" s="220">
        <v>2.1</v>
      </c>
      <c r="I15" s="220">
        <v>3.5</v>
      </c>
      <c r="J15" s="220">
        <v>0.6</v>
      </c>
      <c r="K15" s="221">
        <v>1.1</v>
      </c>
    </row>
    <row r="16" spans="1:11" ht="12.75">
      <c r="A16" s="222" t="s">
        <v>168</v>
      </c>
      <c r="B16" s="223">
        <v>16.1</v>
      </c>
      <c r="C16" s="223">
        <v>2.9</v>
      </c>
      <c r="D16" s="223">
        <v>2.3</v>
      </c>
      <c r="E16" s="223">
        <v>0</v>
      </c>
      <c r="F16" s="223">
        <v>3</v>
      </c>
      <c r="G16" s="223">
        <v>1.8</v>
      </c>
      <c r="H16" s="223">
        <v>0.9</v>
      </c>
      <c r="I16" s="223">
        <v>3.5</v>
      </c>
      <c r="J16" s="223">
        <v>0.6</v>
      </c>
      <c r="K16" s="219">
        <v>1.1</v>
      </c>
    </row>
    <row r="17" spans="1:11" ht="12.75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19"/>
    </row>
    <row r="18" spans="1:11" s="149" customFormat="1" ht="12.75">
      <c r="A18" s="217" t="s">
        <v>237</v>
      </c>
      <c r="B18" s="220">
        <v>0</v>
      </c>
      <c r="C18" s="220">
        <v>0</v>
      </c>
      <c r="D18" s="220">
        <v>0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1">
        <v>0</v>
      </c>
    </row>
    <row r="19" spans="1:11" ht="12.75">
      <c r="A19" s="217"/>
      <c r="B19" s="223"/>
      <c r="C19" s="223"/>
      <c r="D19" s="223"/>
      <c r="E19" s="223"/>
      <c r="F19" s="223"/>
      <c r="G19" s="223"/>
      <c r="H19" s="223"/>
      <c r="I19" s="223"/>
      <c r="J19" s="223"/>
      <c r="K19" s="219"/>
    </row>
    <row r="20" spans="1:11" s="149" customFormat="1" ht="12.75">
      <c r="A20" s="217" t="s">
        <v>239</v>
      </c>
      <c r="B20" s="220">
        <v>949.5</v>
      </c>
      <c r="C20" s="220">
        <v>359.5</v>
      </c>
      <c r="D20" s="220">
        <v>80.2</v>
      </c>
      <c r="E20" s="220">
        <v>92.8</v>
      </c>
      <c r="F20" s="220">
        <v>63.4</v>
      </c>
      <c r="G20" s="220">
        <v>127.4</v>
      </c>
      <c r="H20" s="220">
        <v>69</v>
      </c>
      <c r="I20" s="220">
        <v>87.6</v>
      </c>
      <c r="J20" s="220">
        <v>51.9</v>
      </c>
      <c r="K20" s="221">
        <v>17.7</v>
      </c>
    </row>
    <row r="21" spans="1:11" ht="12.75">
      <c r="A21" s="222" t="s">
        <v>169</v>
      </c>
      <c r="B21" s="223">
        <v>70.9</v>
      </c>
      <c r="C21" s="223">
        <v>9.2</v>
      </c>
      <c r="D21" s="223">
        <v>6.3</v>
      </c>
      <c r="E21" s="223">
        <v>1.3</v>
      </c>
      <c r="F21" s="223">
        <v>4.7</v>
      </c>
      <c r="G21" s="223">
        <v>7.5</v>
      </c>
      <c r="H21" s="223">
        <v>2.7</v>
      </c>
      <c r="I21" s="223">
        <v>26.4</v>
      </c>
      <c r="J21" s="223">
        <v>12.4</v>
      </c>
      <c r="K21" s="219">
        <v>0.2</v>
      </c>
    </row>
    <row r="22" spans="1:11" ht="12.75">
      <c r="A22" s="222" t="s">
        <v>170</v>
      </c>
      <c r="B22" s="223">
        <v>0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19">
        <v>0</v>
      </c>
    </row>
    <row r="23" spans="1:11" ht="12.75">
      <c r="A23" s="222" t="s">
        <v>171</v>
      </c>
      <c r="B23" s="223">
        <v>639.2</v>
      </c>
      <c r="C23" s="223">
        <v>351.7</v>
      </c>
      <c r="D23" s="223">
        <v>73.4</v>
      </c>
      <c r="E23" s="223">
        <v>90.7</v>
      </c>
      <c r="F23" s="223">
        <v>0</v>
      </c>
      <c r="G23" s="223">
        <v>5.3</v>
      </c>
      <c r="H23" s="223">
        <v>0</v>
      </c>
      <c r="I23" s="223">
        <v>61.2</v>
      </c>
      <c r="J23" s="223">
        <v>39.6</v>
      </c>
      <c r="K23" s="219">
        <v>17.5</v>
      </c>
    </row>
    <row r="24" spans="1:11" ht="13.5" thickBot="1">
      <c r="A24" s="224" t="s">
        <v>172</v>
      </c>
      <c r="B24" s="225">
        <v>242.5</v>
      </c>
      <c r="C24" s="225">
        <v>1.6</v>
      </c>
      <c r="D24" s="225">
        <v>0.5</v>
      </c>
      <c r="E24" s="225">
        <v>0.8</v>
      </c>
      <c r="F24" s="225">
        <v>58.7</v>
      </c>
      <c r="G24" s="225">
        <v>114.6</v>
      </c>
      <c r="H24" s="225">
        <v>66.3</v>
      </c>
      <c r="I24" s="225">
        <v>0</v>
      </c>
      <c r="J24" s="225">
        <v>0</v>
      </c>
      <c r="K24" s="226">
        <v>0</v>
      </c>
    </row>
  </sheetData>
  <mergeCells count="5">
    <mergeCell ref="A1:K1"/>
    <mergeCell ref="A6:K6"/>
    <mergeCell ref="A5:K5"/>
    <mergeCell ref="A3:K3"/>
    <mergeCell ref="A4:K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 transitionEvaluation="1"/>
  <dimension ref="A1:G54"/>
  <sheetViews>
    <sheetView showGridLines="0" zoomScale="75" zoomScaleNormal="75" zoomScaleSheetLayoutView="75" workbookViewId="0" topLeftCell="A1">
      <selection activeCell="A1" sqref="A1:G1"/>
    </sheetView>
  </sheetViews>
  <sheetFormatPr defaultColWidth="11.00390625" defaultRowHeight="12.75"/>
  <cols>
    <col min="1" max="1" width="34.7109375" style="115" customWidth="1"/>
    <col min="2" max="5" width="15.57421875" style="115" customWidth="1"/>
    <col min="6" max="7" width="16.7109375" style="115" customWidth="1"/>
    <col min="8" max="16384" width="11.00390625" style="115" customWidth="1"/>
  </cols>
  <sheetData>
    <row r="1" spans="1:7" s="114" customFormat="1" ht="18">
      <c r="A1" s="300" t="s">
        <v>0</v>
      </c>
      <c r="B1" s="300"/>
      <c r="C1" s="300"/>
      <c r="D1" s="300"/>
      <c r="E1" s="300"/>
      <c r="F1" s="300"/>
      <c r="G1" s="300"/>
    </row>
    <row r="3" spans="1:7" s="116" customFormat="1" ht="15">
      <c r="A3" s="301" t="s">
        <v>291</v>
      </c>
      <c r="B3" s="301"/>
      <c r="C3" s="301"/>
      <c r="D3" s="301"/>
      <c r="E3" s="301"/>
      <c r="F3" s="301"/>
      <c r="G3" s="301"/>
    </row>
    <row r="4" s="116" customFormat="1" ht="14.25"/>
    <row r="5" spans="1:7" ht="12.75">
      <c r="A5" s="117"/>
      <c r="B5" s="311" t="s">
        <v>2</v>
      </c>
      <c r="C5" s="311"/>
      <c r="D5" s="311" t="s">
        <v>3</v>
      </c>
      <c r="E5" s="311"/>
      <c r="F5" s="311" t="s">
        <v>73</v>
      </c>
      <c r="G5" s="299"/>
    </row>
    <row r="6" spans="1:7" ht="12.75">
      <c r="A6" s="118" t="s">
        <v>74</v>
      </c>
      <c r="B6" s="119" t="s">
        <v>75</v>
      </c>
      <c r="C6" s="120"/>
      <c r="D6" s="119" t="s">
        <v>75</v>
      </c>
      <c r="E6" s="120"/>
      <c r="F6" s="119" t="s">
        <v>76</v>
      </c>
      <c r="G6" s="121" t="s">
        <v>77</v>
      </c>
    </row>
    <row r="7" spans="1:7" ht="12.75">
      <c r="A7" s="122"/>
      <c r="B7" s="123" t="s">
        <v>78</v>
      </c>
      <c r="C7" s="124">
        <v>2002</v>
      </c>
      <c r="D7" s="123" t="s">
        <v>78</v>
      </c>
      <c r="E7" s="124">
        <v>2002</v>
      </c>
      <c r="F7" s="124">
        <v>2002</v>
      </c>
      <c r="G7" s="125">
        <v>2002</v>
      </c>
    </row>
    <row r="8" spans="1:7" ht="13.5" thickBot="1">
      <c r="A8" s="122"/>
      <c r="B8" s="123" t="s">
        <v>79</v>
      </c>
      <c r="C8" s="123" t="s">
        <v>79</v>
      </c>
      <c r="D8" s="123" t="s">
        <v>80</v>
      </c>
      <c r="E8" s="123" t="s">
        <v>80</v>
      </c>
      <c r="F8" s="123" t="s">
        <v>80</v>
      </c>
      <c r="G8" s="126" t="s">
        <v>80</v>
      </c>
    </row>
    <row r="9" spans="1:7" ht="12.75">
      <c r="A9" s="127" t="s">
        <v>40</v>
      </c>
      <c r="B9" s="128">
        <v>68257</v>
      </c>
      <c r="C9" s="128">
        <v>70572.587</v>
      </c>
      <c r="D9" s="128">
        <v>55542</v>
      </c>
      <c r="E9" s="128">
        <v>56128.154</v>
      </c>
      <c r="F9" s="128">
        <v>8542.089</v>
      </c>
      <c r="G9" s="160">
        <v>8665.106</v>
      </c>
    </row>
    <row r="10" spans="1:7" ht="12.75">
      <c r="A10" s="122"/>
      <c r="B10" s="130"/>
      <c r="C10" s="130"/>
      <c r="D10" s="130"/>
      <c r="E10" s="130"/>
      <c r="F10" s="130"/>
      <c r="G10" s="161"/>
    </row>
    <row r="11" spans="1:7" ht="12.75">
      <c r="A11" s="230" t="s">
        <v>241</v>
      </c>
      <c r="B11" s="130"/>
      <c r="C11" s="130"/>
      <c r="D11" s="130"/>
      <c r="E11" s="130"/>
      <c r="F11" s="130"/>
      <c r="G11" s="161"/>
    </row>
    <row r="12" spans="1:7" ht="12.75">
      <c r="A12" s="231" t="s">
        <v>41</v>
      </c>
      <c r="B12" s="252">
        <f aca="true" t="shared" si="0" ref="B12:G12">SUM(B13:B26)</f>
        <v>1966</v>
      </c>
      <c r="C12" s="252">
        <f t="shared" si="0"/>
        <v>1687.5710000000004</v>
      </c>
      <c r="D12" s="252">
        <f t="shared" si="0"/>
        <v>5348</v>
      </c>
      <c r="E12" s="252">
        <f t="shared" si="0"/>
        <v>4488.334</v>
      </c>
      <c r="F12" s="252">
        <f t="shared" si="0"/>
        <v>1841.058</v>
      </c>
      <c r="G12" s="151">
        <f t="shared" si="0"/>
        <v>1640.6149999999998</v>
      </c>
    </row>
    <row r="13" spans="1:7" ht="12.75">
      <c r="A13" s="129" t="s">
        <v>81</v>
      </c>
      <c r="B13" s="253">
        <v>99</v>
      </c>
      <c r="C13" s="254">
        <v>167.628</v>
      </c>
      <c r="D13" s="253">
        <v>267</v>
      </c>
      <c r="E13" s="254">
        <v>478</v>
      </c>
      <c r="F13" s="254">
        <v>80.691</v>
      </c>
      <c r="G13" s="142">
        <v>96.589</v>
      </c>
    </row>
    <row r="14" spans="1:7" ht="12.75">
      <c r="A14" s="129" t="s">
        <v>82</v>
      </c>
      <c r="B14" s="253">
        <v>33</v>
      </c>
      <c r="C14" s="254">
        <v>45.02</v>
      </c>
      <c r="D14" s="253">
        <v>119</v>
      </c>
      <c r="E14" s="254">
        <v>112.949</v>
      </c>
      <c r="F14" s="254">
        <v>6.717</v>
      </c>
      <c r="G14" s="142">
        <v>5.138</v>
      </c>
    </row>
    <row r="15" spans="1:7" ht="12.75">
      <c r="A15" s="129" t="s">
        <v>83</v>
      </c>
      <c r="B15" s="253">
        <v>5</v>
      </c>
      <c r="C15" s="254">
        <v>2.161</v>
      </c>
      <c r="D15" s="253">
        <v>18</v>
      </c>
      <c r="E15" s="254">
        <v>7.61</v>
      </c>
      <c r="F15" s="254">
        <v>253.215</v>
      </c>
      <c r="G15" s="142">
        <v>56.565</v>
      </c>
    </row>
    <row r="16" spans="1:7" ht="12.75">
      <c r="A16" s="129" t="s">
        <v>84</v>
      </c>
      <c r="B16" s="253">
        <v>112</v>
      </c>
      <c r="C16" s="254">
        <v>42.417</v>
      </c>
      <c r="D16" s="253">
        <v>112</v>
      </c>
      <c r="E16" s="254">
        <v>150</v>
      </c>
      <c r="F16" s="254">
        <v>13.551</v>
      </c>
      <c r="G16" s="142">
        <v>77.445</v>
      </c>
    </row>
    <row r="17" spans="1:7" ht="12.75">
      <c r="A17" s="129" t="s">
        <v>85</v>
      </c>
      <c r="B17" s="253">
        <v>315</v>
      </c>
      <c r="C17" s="254">
        <v>549.9</v>
      </c>
      <c r="D17" s="253">
        <v>238</v>
      </c>
      <c r="E17" s="254">
        <v>485.1</v>
      </c>
      <c r="F17" s="254">
        <v>431.772</v>
      </c>
      <c r="G17" s="142">
        <v>21.739</v>
      </c>
    </row>
    <row r="18" spans="1:7" ht="12.75">
      <c r="A18" s="129" t="s">
        <v>86</v>
      </c>
      <c r="B18" s="253">
        <v>6</v>
      </c>
      <c r="C18" s="254">
        <v>5</v>
      </c>
      <c r="D18" s="253">
        <v>14</v>
      </c>
      <c r="E18" s="254">
        <v>11.1</v>
      </c>
      <c r="F18" s="254">
        <v>0.732</v>
      </c>
      <c r="G18" s="142" t="s">
        <v>34</v>
      </c>
    </row>
    <row r="19" spans="1:7" ht="12.75">
      <c r="A19" s="129" t="s">
        <v>87</v>
      </c>
      <c r="B19" s="253">
        <v>698</v>
      </c>
      <c r="C19" s="254">
        <v>440.508</v>
      </c>
      <c r="D19" s="253">
        <v>3310</v>
      </c>
      <c r="E19" s="254">
        <v>2037.501</v>
      </c>
      <c r="F19" s="254">
        <v>118.986</v>
      </c>
      <c r="G19" s="142">
        <v>985.984</v>
      </c>
    </row>
    <row r="20" spans="1:7" ht="12.75">
      <c r="A20" s="129" t="s">
        <v>88</v>
      </c>
      <c r="B20" s="253">
        <v>34</v>
      </c>
      <c r="C20" s="254">
        <v>24.112</v>
      </c>
      <c r="D20" s="253">
        <v>51</v>
      </c>
      <c r="E20" s="254">
        <v>40.593</v>
      </c>
      <c r="F20" s="254">
        <v>41.373</v>
      </c>
      <c r="G20" s="142">
        <v>1.414</v>
      </c>
    </row>
    <row r="21" spans="1:7" ht="12.75">
      <c r="A21" s="129" t="s">
        <v>89</v>
      </c>
      <c r="B21" s="253">
        <v>20</v>
      </c>
      <c r="C21" s="254">
        <v>3.304</v>
      </c>
      <c r="D21" s="253">
        <v>85</v>
      </c>
      <c r="E21" s="254">
        <v>15.5</v>
      </c>
      <c r="F21" s="254">
        <v>194.291</v>
      </c>
      <c r="G21" s="142">
        <v>61.145</v>
      </c>
    </row>
    <row r="22" spans="1:7" ht="12.75">
      <c r="A22" s="129" t="s">
        <v>90</v>
      </c>
      <c r="B22" s="253">
        <v>2</v>
      </c>
      <c r="C22" s="254">
        <v>1.7</v>
      </c>
      <c r="D22" s="253">
        <v>8</v>
      </c>
      <c r="E22" s="254">
        <v>7.5</v>
      </c>
      <c r="F22" s="254">
        <v>20.996</v>
      </c>
      <c r="G22" s="142" t="s">
        <v>34</v>
      </c>
    </row>
    <row r="23" spans="1:7" ht="12.75">
      <c r="A23" s="129" t="s">
        <v>91</v>
      </c>
      <c r="B23" s="253">
        <v>155</v>
      </c>
      <c r="C23" s="254">
        <v>76.37</v>
      </c>
      <c r="D23" s="253">
        <v>221</v>
      </c>
      <c r="E23" s="254">
        <v>128.849</v>
      </c>
      <c r="F23" s="254">
        <v>429.254</v>
      </c>
      <c r="G23" s="142">
        <v>16.002</v>
      </c>
    </row>
    <row r="24" spans="1:7" ht="12.75">
      <c r="A24" s="129" t="s">
        <v>92</v>
      </c>
      <c r="B24" s="253">
        <v>231</v>
      </c>
      <c r="C24" s="254">
        <v>36.775</v>
      </c>
      <c r="D24" s="253">
        <v>69</v>
      </c>
      <c r="E24" s="254">
        <v>21.759</v>
      </c>
      <c r="F24" s="254">
        <v>59.93</v>
      </c>
      <c r="G24" s="142">
        <v>12.772</v>
      </c>
    </row>
    <row r="25" spans="1:7" ht="12.75">
      <c r="A25" s="129" t="s">
        <v>93</v>
      </c>
      <c r="B25" s="253">
        <v>219</v>
      </c>
      <c r="C25" s="254">
        <v>260</v>
      </c>
      <c r="D25" s="253">
        <v>745</v>
      </c>
      <c r="E25" s="254">
        <v>907</v>
      </c>
      <c r="F25" s="254">
        <v>182.253</v>
      </c>
      <c r="G25" s="142">
        <v>303.299</v>
      </c>
    </row>
    <row r="26" spans="1:7" ht="12.75">
      <c r="A26" s="129" t="s">
        <v>94</v>
      </c>
      <c r="B26" s="253">
        <v>37</v>
      </c>
      <c r="C26" s="254">
        <v>32.676</v>
      </c>
      <c r="D26" s="253">
        <v>91</v>
      </c>
      <c r="E26" s="254">
        <v>84.873</v>
      </c>
      <c r="F26" s="254">
        <v>7.297</v>
      </c>
      <c r="G26" s="142">
        <v>2.523</v>
      </c>
    </row>
    <row r="27" spans="1:7" ht="12.75">
      <c r="A27" s="122"/>
      <c r="B27" s="130"/>
      <c r="C27" s="130"/>
      <c r="D27" s="130"/>
      <c r="E27" s="130"/>
      <c r="F27" s="130"/>
      <c r="G27" s="161"/>
    </row>
    <row r="28" spans="1:7" ht="12.75">
      <c r="A28" s="231" t="s">
        <v>52</v>
      </c>
      <c r="B28" s="130"/>
      <c r="C28" s="130"/>
      <c r="D28" s="130"/>
      <c r="E28" s="130"/>
      <c r="F28" s="130"/>
      <c r="G28" s="161"/>
    </row>
    <row r="29" spans="1:7" ht="12.75">
      <c r="A29" s="129" t="s">
        <v>95</v>
      </c>
      <c r="B29" s="253">
        <v>87</v>
      </c>
      <c r="C29" s="254">
        <v>41</v>
      </c>
      <c r="D29" s="253">
        <v>89</v>
      </c>
      <c r="E29" s="254">
        <v>23.049</v>
      </c>
      <c r="F29" s="254">
        <v>25.242</v>
      </c>
      <c r="G29" s="255">
        <v>3.547</v>
      </c>
    </row>
    <row r="30" spans="1:7" ht="12.75">
      <c r="A30" s="129" t="s">
        <v>96</v>
      </c>
      <c r="B30" s="253">
        <v>2</v>
      </c>
      <c r="C30" s="254">
        <v>0.646</v>
      </c>
      <c r="D30" s="253">
        <v>2</v>
      </c>
      <c r="E30" s="254">
        <v>0.856</v>
      </c>
      <c r="F30" s="254">
        <v>3.18</v>
      </c>
      <c r="G30" s="142" t="s">
        <v>34</v>
      </c>
    </row>
    <row r="31" spans="1:7" ht="12.75">
      <c r="A31" s="129" t="s">
        <v>97</v>
      </c>
      <c r="B31" s="253" t="s">
        <v>34</v>
      </c>
      <c r="C31" s="254">
        <v>19.132</v>
      </c>
      <c r="D31" s="253" t="s">
        <v>34</v>
      </c>
      <c r="E31" s="254">
        <v>59.014</v>
      </c>
      <c r="F31" s="254">
        <v>10.191</v>
      </c>
      <c r="G31" s="255">
        <v>18.472</v>
      </c>
    </row>
    <row r="32" spans="1:7" ht="12.75">
      <c r="A32" s="129" t="s">
        <v>98</v>
      </c>
      <c r="B32" s="253" t="s">
        <v>34</v>
      </c>
      <c r="C32" s="254">
        <v>0.342</v>
      </c>
      <c r="D32" s="253" t="s">
        <v>34</v>
      </c>
      <c r="E32" s="254">
        <v>0.7</v>
      </c>
      <c r="F32" s="254">
        <v>2.987</v>
      </c>
      <c r="G32" s="142" t="s">
        <v>34</v>
      </c>
    </row>
    <row r="33" spans="1:7" ht="12.75">
      <c r="A33" s="129" t="s">
        <v>99</v>
      </c>
      <c r="B33" s="253" t="s">
        <v>34</v>
      </c>
      <c r="C33" s="254">
        <v>2.371</v>
      </c>
      <c r="D33" s="253" t="s">
        <v>34</v>
      </c>
      <c r="E33" s="254">
        <v>5.015</v>
      </c>
      <c r="F33" s="254">
        <v>0.521</v>
      </c>
      <c r="G33" s="255">
        <v>0.928</v>
      </c>
    </row>
    <row r="34" spans="1:7" ht="12.75">
      <c r="A34" s="129" t="s">
        <v>100</v>
      </c>
      <c r="B34" s="253">
        <v>154</v>
      </c>
      <c r="C34" s="254">
        <v>41.55</v>
      </c>
      <c r="D34" s="253">
        <v>347</v>
      </c>
      <c r="E34" s="254">
        <v>54.419</v>
      </c>
      <c r="F34" s="254">
        <v>13.561</v>
      </c>
      <c r="G34" s="255">
        <v>11.359</v>
      </c>
    </row>
    <row r="35" spans="1:7" ht="12.75">
      <c r="A35" s="129" t="s">
        <v>101</v>
      </c>
      <c r="B35" s="253" t="s">
        <v>34</v>
      </c>
      <c r="C35" s="254">
        <v>3.09</v>
      </c>
      <c r="D35" s="253" t="s">
        <v>34</v>
      </c>
      <c r="E35" s="254">
        <v>4.7</v>
      </c>
      <c r="F35" s="254">
        <v>1.574</v>
      </c>
      <c r="G35" s="142" t="s">
        <v>34</v>
      </c>
    </row>
    <row r="36" spans="1:7" ht="12.75">
      <c r="A36" s="129" t="s">
        <v>102</v>
      </c>
      <c r="B36" s="253" t="s">
        <v>34</v>
      </c>
      <c r="C36" s="254">
        <v>36.2</v>
      </c>
      <c r="D36" s="253" t="s">
        <v>34</v>
      </c>
      <c r="E36" s="254">
        <v>62.9</v>
      </c>
      <c r="F36" s="254">
        <v>4.153</v>
      </c>
      <c r="G36" s="255">
        <v>0.799</v>
      </c>
    </row>
    <row r="37" spans="1:7" ht="12.75">
      <c r="A37" s="129" t="s">
        <v>103</v>
      </c>
      <c r="B37" s="253">
        <v>345</v>
      </c>
      <c r="C37" s="254">
        <v>132.734</v>
      </c>
      <c r="D37" s="253">
        <v>635</v>
      </c>
      <c r="E37" s="254">
        <v>313.871</v>
      </c>
      <c r="F37" s="254">
        <v>16.724</v>
      </c>
      <c r="G37" s="255">
        <v>13.971</v>
      </c>
    </row>
    <row r="38" spans="1:7" ht="12.75">
      <c r="A38" s="129" t="s">
        <v>104</v>
      </c>
      <c r="B38" s="253" t="s">
        <v>34</v>
      </c>
      <c r="C38" s="254">
        <v>34.274</v>
      </c>
      <c r="D38" s="253" t="s">
        <v>34</v>
      </c>
      <c r="E38" s="254">
        <v>65.733</v>
      </c>
      <c r="F38" s="254">
        <v>11.418</v>
      </c>
      <c r="G38" s="255">
        <v>23.63</v>
      </c>
    </row>
    <row r="39" spans="1:7" ht="12.75">
      <c r="A39" s="129" t="s">
        <v>105</v>
      </c>
      <c r="B39" s="253">
        <v>174</v>
      </c>
      <c r="C39" s="254">
        <v>41.261</v>
      </c>
      <c r="D39" s="253">
        <v>149</v>
      </c>
      <c r="E39" s="254">
        <v>55.842</v>
      </c>
      <c r="F39" s="254">
        <v>15.708</v>
      </c>
      <c r="G39" s="255">
        <v>0.699</v>
      </c>
    </row>
    <row r="40" spans="1:7" ht="12.75">
      <c r="A40" s="129" t="s">
        <v>106</v>
      </c>
      <c r="B40" s="253">
        <v>2196</v>
      </c>
      <c r="C40" s="254">
        <v>1614.7</v>
      </c>
      <c r="D40" s="253">
        <v>1946</v>
      </c>
      <c r="E40" s="254">
        <v>1647.5</v>
      </c>
      <c r="F40" s="254">
        <v>81.553</v>
      </c>
      <c r="G40" s="255">
        <v>244.618</v>
      </c>
    </row>
    <row r="41" spans="1:7" ht="12.75">
      <c r="A41" s="122"/>
      <c r="B41" s="253"/>
      <c r="C41" s="253"/>
      <c r="D41" s="253"/>
      <c r="E41" s="253"/>
      <c r="F41" s="253"/>
      <c r="G41" s="142"/>
    </row>
    <row r="42" spans="1:7" ht="12.75">
      <c r="A42" s="230" t="s">
        <v>240</v>
      </c>
      <c r="B42" s="253"/>
      <c r="C42" s="253"/>
      <c r="D42" s="253"/>
      <c r="E42" s="253"/>
      <c r="F42" s="253"/>
      <c r="G42" s="142"/>
    </row>
    <row r="43" spans="1:7" ht="12.75">
      <c r="A43" s="129" t="s">
        <v>107</v>
      </c>
      <c r="B43" s="253">
        <v>224</v>
      </c>
      <c r="C43" s="254">
        <v>293.74</v>
      </c>
      <c r="D43" s="253">
        <v>249</v>
      </c>
      <c r="E43" s="254">
        <v>336.03</v>
      </c>
      <c r="F43" s="254">
        <v>3.726</v>
      </c>
      <c r="G43" s="255">
        <v>253.49</v>
      </c>
    </row>
    <row r="44" spans="1:7" ht="12.75">
      <c r="A44" s="129" t="s">
        <v>108</v>
      </c>
      <c r="B44" s="253">
        <v>1488</v>
      </c>
      <c r="C44" s="254">
        <v>1861.1</v>
      </c>
      <c r="D44" s="253">
        <v>1530</v>
      </c>
      <c r="E44" s="254">
        <v>1069.9</v>
      </c>
      <c r="F44" s="254">
        <v>9.337</v>
      </c>
      <c r="G44" s="255">
        <v>1063.38</v>
      </c>
    </row>
    <row r="45" spans="1:7" ht="12.75">
      <c r="A45" s="129" t="s">
        <v>109</v>
      </c>
      <c r="B45" s="253">
        <v>5397</v>
      </c>
      <c r="C45" s="254">
        <v>4180.19</v>
      </c>
      <c r="D45" s="253">
        <v>2472</v>
      </c>
      <c r="E45" s="254">
        <v>3067.56</v>
      </c>
      <c r="F45" s="254">
        <v>115.667</v>
      </c>
      <c r="G45" s="255">
        <v>16.274</v>
      </c>
    </row>
    <row r="46" spans="1:7" ht="12.75">
      <c r="A46" s="129" t="s">
        <v>110</v>
      </c>
      <c r="B46" s="253">
        <v>392</v>
      </c>
      <c r="C46" s="254">
        <v>1810.7</v>
      </c>
      <c r="D46" s="253">
        <v>640</v>
      </c>
      <c r="E46" s="254">
        <v>2291.7</v>
      </c>
      <c r="F46" s="254">
        <v>94.965</v>
      </c>
      <c r="G46" s="255">
        <v>1413.385</v>
      </c>
    </row>
    <row r="47" spans="1:7" ht="12.75">
      <c r="A47" s="129" t="s">
        <v>111</v>
      </c>
      <c r="B47" s="253">
        <v>882</v>
      </c>
      <c r="C47" s="254">
        <v>901.32</v>
      </c>
      <c r="D47" s="253">
        <v>1623</v>
      </c>
      <c r="E47" s="254">
        <v>1700.38</v>
      </c>
      <c r="F47" s="254">
        <v>255.124</v>
      </c>
      <c r="G47" s="255">
        <v>552.096</v>
      </c>
    </row>
    <row r="48" spans="1:7" ht="12.75">
      <c r="A48" s="129" t="s">
        <v>112</v>
      </c>
      <c r="B48" s="253" t="s">
        <v>34</v>
      </c>
      <c r="C48" s="253" t="s">
        <v>34</v>
      </c>
      <c r="D48" s="253" t="s">
        <v>34</v>
      </c>
      <c r="E48" s="253" t="s">
        <v>34</v>
      </c>
      <c r="F48" s="253" t="s">
        <v>34</v>
      </c>
      <c r="G48" s="142" t="s">
        <v>34</v>
      </c>
    </row>
    <row r="49" spans="1:7" ht="12.75">
      <c r="A49" s="129" t="s">
        <v>113</v>
      </c>
      <c r="B49" s="253">
        <v>87</v>
      </c>
      <c r="C49" s="254">
        <v>57.38</v>
      </c>
      <c r="D49" s="253">
        <v>145</v>
      </c>
      <c r="E49" s="254">
        <v>101.1</v>
      </c>
      <c r="F49" s="254">
        <v>157.648</v>
      </c>
      <c r="G49" s="142" t="s">
        <v>34</v>
      </c>
    </row>
    <row r="50" spans="1:7" ht="12.75">
      <c r="A50" s="129" t="s">
        <v>114</v>
      </c>
      <c r="B50" s="253">
        <v>1953</v>
      </c>
      <c r="C50" s="254">
        <v>2226.538</v>
      </c>
      <c r="D50" s="253">
        <v>1290</v>
      </c>
      <c r="E50" s="254">
        <v>1892.833</v>
      </c>
      <c r="F50" s="254">
        <v>150.637</v>
      </c>
      <c r="G50" s="255">
        <v>155.608</v>
      </c>
    </row>
    <row r="51" spans="1:7" ht="12.75">
      <c r="A51" s="129" t="s">
        <v>115</v>
      </c>
      <c r="B51" s="253" t="s">
        <v>34</v>
      </c>
      <c r="C51" s="253" t="s">
        <v>34</v>
      </c>
      <c r="D51" s="253" t="s">
        <v>34</v>
      </c>
      <c r="E51" s="253" t="s">
        <v>34</v>
      </c>
      <c r="F51" s="254">
        <v>4.431</v>
      </c>
      <c r="G51" s="142" t="s">
        <v>34</v>
      </c>
    </row>
    <row r="52" spans="1:7" ht="12.75">
      <c r="A52" s="129" t="s">
        <v>116</v>
      </c>
      <c r="B52" s="253">
        <v>38</v>
      </c>
      <c r="C52" s="254">
        <v>11.5</v>
      </c>
      <c r="D52" s="253">
        <v>66</v>
      </c>
      <c r="E52" s="254">
        <v>26.3</v>
      </c>
      <c r="F52" s="254">
        <v>9.952</v>
      </c>
      <c r="G52" s="255">
        <v>18.858</v>
      </c>
    </row>
    <row r="53" spans="1:7" ht="13.5" thickBot="1">
      <c r="A53" s="294" t="s">
        <v>117</v>
      </c>
      <c r="B53" s="295">
        <v>2</v>
      </c>
      <c r="C53" s="296">
        <v>4.4</v>
      </c>
      <c r="D53" s="295">
        <v>8</v>
      </c>
      <c r="E53" s="296">
        <v>16</v>
      </c>
      <c r="F53" s="296">
        <v>29.007</v>
      </c>
      <c r="G53" s="297" t="s">
        <v>34</v>
      </c>
    </row>
    <row r="54" ht="12.75">
      <c r="A54" s="115" t="s">
        <v>118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J32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10" s="2" customFormat="1" ht="18">
      <c r="A1" s="302" t="s">
        <v>0</v>
      </c>
      <c r="B1" s="302"/>
      <c r="C1" s="302"/>
      <c r="D1" s="302"/>
      <c r="E1" s="302"/>
      <c r="F1" s="302"/>
      <c r="G1" s="302"/>
      <c r="H1" s="302"/>
      <c r="I1" s="1"/>
      <c r="J1" s="1"/>
    </row>
    <row r="2" s="3" customFormat="1" ht="14.25"/>
    <row r="3" spans="1:8" s="3" customFormat="1" ht="15">
      <c r="A3" s="303" t="s">
        <v>245</v>
      </c>
      <c r="B3" s="303"/>
      <c r="C3" s="303"/>
      <c r="D3" s="303"/>
      <c r="E3" s="303"/>
      <c r="F3" s="303"/>
      <c r="G3" s="303"/>
      <c r="H3" s="30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1"/>
      <c r="B5" s="22"/>
      <c r="C5" s="22"/>
      <c r="D5" s="22"/>
      <c r="E5" s="23" t="s">
        <v>10</v>
      </c>
      <c r="F5" s="22"/>
      <c r="G5" s="24" t="s">
        <v>11</v>
      </c>
      <c r="H5" s="25"/>
    </row>
    <row r="6" spans="1:8" ht="12.75">
      <c r="A6" s="26" t="s">
        <v>5</v>
      </c>
      <c r="B6" s="23" t="s">
        <v>2</v>
      </c>
      <c r="C6" s="23" t="s">
        <v>12</v>
      </c>
      <c r="D6" s="23" t="s">
        <v>3</v>
      </c>
      <c r="E6" s="23" t="s">
        <v>13</v>
      </c>
      <c r="F6" s="23" t="s">
        <v>14</v>
      </c>
      <c r="G6" s="27" t="s">
        <v>15</v>
      </c>
      <c r="H6" s="28"/>
    </row>
    <row r="7" spans="1:8" ht="12.75">
      <c r="A7" s="21"/>
      <c r="B7" s="23" t="s">
        <v>16</v>
      </c>
      <c r="C7" s="23" t="s">
        <v>17</v>
      </c>
      <c r="D7" s="29" t="s">
        <v>18</v>
      </c>
      <c r="E7" s="23" t="s">
        <v>19</v>
      </c>
      <c r="F7" s="23" t="s">
        <v>8</v>
      </c>
      <c r="G7" s="23" t="s">
        <v>20</v>
      </c>
      <c r="H7" s="23" t="s">
        <v>21</v>
      </c>
    </row>
    <row r="8" spans="1:8" ht="13.5" thickBot="1">
      <c r="A8" s="30"/>
      <c r="B8" s="22"/>
      <c r="C8" s="22"/>
      <c r="D8" s="22"/>
      <c r="E8" s="23" t="s">
        <v>22</v>
      </c>
      <c r="F8" s="22"/>
      <c r="G8" s="22"/>
      <c r="H8" s="22"/>
    </row>
    <row r="9" spans="1:8" ht="12.75">
      <c r="A9" s="31">
        <v>1985</v>
      </c>
      <c r="B9" s="32">
        <v>103</v>
      </c>
      <c r="C9" s="32">
        <v>6.9</v>
      </c>
      <c r="D9" s="32">
        <v>70.8</v>
      </c>
      <c r="E9" s="33">
        <v>84.35204885026384</v>
      </c>
      <c r="F9" s="34">
        <v>53838.66431069921</v>
      </c>
      <c r="G9" s="14">
        <v>8975</v>
      </c>
      <c r="H9" s="14">
        <v>3024</v>
      </c>
    </row>
    <row r="10" spans="1:8" ht="12.75">
      <c r="A10" s="35">
        <v>1986</v>
      </c>
      <c r="B10" s="36">
        <v>104.6</v>
      </c>
      <c r="C10" s="36">
        <v>7.3</v>
      </c>
      <c r="D10" s="36">
        <v>76.8</v>
      </c>
      <c r="E10" s="37">
        <v>89.53878331109588</v>
      </c>
      <c r="F10" s="38">
        <v>65396.12707799935</v>
      </c>
      <c r="G10" s="15">
        <v>19253</v>
      </c>
      <c r="H10" s="15">
        <v>3169</v>
      </c>
    </row>
    <row r="11" spans="1:8" ht="12.75">
      <c r="A11" s="35">
        <v>1987</v>
      </c>
      <c r="B11" s="36">
        <v>102.7</v>
      </c>
      <c r="C11" s="36">
        <v>7</v>
      </c>
      <c r="D11" s="36">
        <v>72.3</v>
      </c>
      <c r="E11" s="37">
        <v>80.53562198742684</v>
      </c>
      <c r="F11" s="38">
        <v>58454.43727236666</v>
      </c>
      <c r="G11" s="15">
        <v>20187</v>
      </c>
      <c r="H11" s="15">
        <v>2329</v>
      </c>
    </row>
    <row r="12" spans="1:8" ht="12.75">
      <c r="A12" s="35">
        <v>1988</v>
      </c>
      <c r="B12" s="36">
        <v>95.2</v>
      </c>
      <c r="C12" s="36">
        <v>6.4</v>
      </c>
      <c r="D12" s="36">
        <v>61.2</v>
      </c>
      <c r="E12" s="37">
        <v>94.93587200846225</v>
      </c>
      <c r="F12" s="38">
        <v>58105.85025182407</v>
      </c>
      <c r="G12" s="15">
        <v>31256</v>
      </c>
      <c r="H12" s="15">
        <v>392</v>
      </c>
    </row>
    <row r="13" spans="1:8" ht="12.75">
      <c r="A13" s="35">
        <v>1989</v>
      </c>
      <c r="B13" s="36">
        <v>88.7</v>
      </c>
      <c r="C13" s="36">
        <v>6.4</v>
      </c>
      <c r="D13" s="36">
        <v>56.4</v>
      </c>
      <c r="E13" s="37">
        <v>97.99502361977572</v>
      </c>
      <c r="F13" s="38">
        <v>55269.193321553495</v>
      </c>
      <c r="G13" s="15">
        <v>31262</v>
      </c>
      <c r="H13" s="15">
        <v>3424</v>
      </c>
    </row>
    <row r="14" spans="1:8" ht="12.75">
      <c r="A14" s="35">
        <v>1990</v>
      </c>
      <c r="B14" s="36">
        <v>82.3</v>
      </c>
      <c r="C14" s="36">
        <v>6.4</v>
      </c>
      <c r="D14" s="36">
        <v>52.8</v>
      </c>
      <c r="E14" s="37">
        <v>97.23774836825214</v>
      </c>
      <c r="F14" s="38">
        <v>51341.531138437116</v>
      </c>
      <c r="G14" s="15">
        <v>29600</v>
      </c>
      <c r="H14" s="15">
        <v>3264</v>
      </c>
    </row>
    <row r="15" spans="1:8" ht="12.75">
      <c r="A15" s="35">
        <v>1991</v>
      </c>
      <c r="B15" s="36">
        <v>76.8</v>
      </c>
      <c r="C15" s="36">
        <v>6.1</v>
      </c>
      <c r="D15" s="36">
        <v>46.5</v>
      </c>
      <c r="E15" s="37">
        <v>140.30026564735016</v>
      </c>
      <c r="F15" s="38">
        <v>65239.62352601781</v>
      </c>
      <c r="G15" s="15">
        <v>48012</v>
      </c>
      <c r="H15" s="15">
        <v>2903</v>
      </c>
    </row>
    <row r="16" spans="1:8" ht="12.75">
      <c r="A16" s="35">
        <v>1992</v>
      </c>
      <c r="B16" s="36">
        <v>60.7</v>
      </c>
      <c r="C16" s="36">
        <v>5.947281713344316</v>
      </c>
      <c r="D16" s="36">
        <v>36.1</v>
      </c>
      <c r="E16" s="37">
        <v>120.53297753416756</v>
      </c>
      <c r="F16" s="38">
        <v>43512.404889834484</v>
      </c>
      <c r="G16" s="15">
        <v>57836</v>
      </c>
      <c r="H16" s="15">
        <v>321</v>
      </c>
    </row>
    <row r="17" spans="1:8" ht="12.75">
      <c r="A17" s="35">
        <v>1993</v>
      </c>
      <c r="B17" s="36">
        <v>55.4</v>
      </c>
      <c r="C17" s="36">
        <v>5.433212996389892</v>
      </c>
      <c r="D17" s="36">
        <v>30.1</v>
      </c>
      <c r="E17" s="37">
        <v>113.76558123880615</v>
      </c>
      <c r="F17" s="38">
        <v>34243.439952880646</v>
      </c>
      <c r="G17" s="15">
        <v>54057</v>
      </c>
      <c r="H17" s="15">
        <v>1016</v>
      </c>
    </row>
    <row r="18" spans="1:8" ht="12.75">
      <c r="A18" s="35">
        <v>1994</v>
      </c>
      <c r="B18" s="36">
        <v>51.5</v>
      </c>
      <c r="C18" s="36">
        <v>6.407766990291262</v>
      </c>
      <c r="D18" s="36">
        <v>33</v>
      </c>
      <c r="E18" s="37">
        <v>121.57873859579533</v>
      </c>
      <c r="F18" s="38">
        <v>40120.983736612456</v>
      </c>
      <c r="G18" s="15">
        <v>54817</v>
      </c>
      <c r="H18" s="15">
        <v>1503</v>
      </c>
    </row>
    <row r="19" spans="1:8" ht="12.75">
      <c r="A19" s="35">
        <v>1995</v>
      </c>
      <c r="B19" s="36">
        <v>52.7</v>
      </c>
      <c r="C19" s="36">
        <v>6.148007590132827</v>
      </c>
      <c r="D19" s="36">
        <v>32.4</v>
      </c>
      <c r="E19" s="37">
        <v>142.5180003125263</v>
      </c>
      <c r="F19" s="38">
        <v>46175.832101258515</v>
      </c>
      <c r="G19" s="15">
        <v>62949</v>
      </c>
      <c r="H19" s="15">
        <v>6067</v>
      </c>
    </row>
    <row r="20" spans="1:8" ht="12.75">
      <c r="A20" s="16">
        <v>1996</v>
      </c>
      <c r="B20" s="39">
        <v>35</v>
      </c>
      <c r="C20" s="40">
        <v>8.4</v>
      </c>
      <c r="D20" s="39">
        <v>29.4</v>
      </c>
      <c r="E20" s="41">
        <v>142.78845575949902</v>
      </c>
      <c r="F20" s="17">
        <v>41979.8059932927</v>
      </c>
      <c r="G20" s="17">
        <v>57790</v>
      </c>
      <c r="H20" s="15">
        <v>3174</v>
      </c>
    </row>
    <row r="21" spans="1:8" ht="12.75">
      <c r="A21" s="16">
        <v>1997</v>
      </c>
      <c r="B21" s="39">
        <v>24.3</v>
      </c>
      <c r="C21" s="39">
        <v>9.547325102880658</v>
      </c>
      <c r="D21" s="39">
        <v>23.2</v>
      </c>
      <c r="E21" s="41">
        <v>132.43301720096645</v>
      </c>
      <c r="F21" s="17">
        <v>30724.45999062421</v>
      </c>
      <c r="G21" s="17">
        <v>51183</v>
      </c>
      <c r="H21" s="15">
        <v>5993</v>
      </c>
    </row>
    <row r="22" spans="1:8" ht="12.75">
      <c r="A22" s="16">
        <v>1998</v>
      </c>
      <c r="B22" s="39">
        <v>19.5</v>
      </c>
      <c r="C22" s="39">
        <v>10.666666666666666</v>
      </c>
      <c r="D22" s="39">
        <v>20.8</v>
      </c>
      <c r="E22" s="41">
        <v>137.09086100994074</v>
      </c>
      <c r="F22" s="17">
        <v>28514.89909006767</v>
      </c>
      <c r="G22" s="17">
        <v>55907</v>
      </c>
      <c r="H22" s="15">
        <v>6769</v>
      </c>
    </row>
    <row r="23" spans="1:8" ht="12.75">
      <c r="A23" s="16">
        <v>1999</v>
      </c>
      <c r="B23" s="39">
        <v>17.3</v>
      </c>
      <c r="C23" s="39">
        <f>D23/B23*10</f>
        <v>11.387283236994218</v>
      </c>
      <c r="D23" s="39">
        <v>19.7</v>
      </c>
      <c r="E23" s="41">
        <v>190.92351519959615</v>
      </c>
      <c r="F23" s="17">
        <f>D23*E23*10</f>
        <v>37611.93249432044</v>
      </c>
      <c r="G23" s="17">
        <v>59288</v>
      </c>
      <c r="H23" s="15">
        <v>5269</v>
      </c>
    </row>
    <row r="24" spans="1:8" ht="12.75">
      <c r="A24" s="16">
        <v>2000</v>
      </c>
      <c r="B24" s="39">
        <v>14.7</v>
      </c>
      <c r="C24" s="39">
        <f>D24/B24*10</f>
        <v>12.789115646258505</v>
      </c>
      <c r="D24" s="39">
        <v>18.8</v>
      </c>
      <c r="E24" s="41">
        <v>141.8809274818795</v>
      </c>
      <c r="F24" s="17">
        <f>D24*E24*10</f>
        <v>26673.61436659335</v>
      </c>
      <c r="G24" s="165">
        <v>56576.69</v>
      </c>
      <c r="H24" s="166">
        <v>5948.035</v>
      </c>
    </row>
    <row r="25" spans="1:8" ht="12.75">
      <c r="A25" s="16">
        <v>2001</v>
      </c>
      <c r="B25" s="39">
        <v>12.682</v>
      </c>
      <c r="C25" s="39">
        <f>D25/B25*10</f>
        <v>12.158965462860747</v>
      </c>
      <c r="D25" s="39">
        <v>15.42</v>
      </c>
      <c r="E25" s="41">
        <v>129.25</v>
      </c>
      <c r="F25" s="17">
        <f>D25*E25*10</f>
        <v>19930.350000000002</v>
      </c>
      <c r="G25" s="165">
        <v>56435.625</v>
      </c>
      <c r="H25" s="166">
        <v>4705.734</v>
      </c>
    </row>
    <row r="26" spans="1:8" ht="12.75">
      <c r="A26" s="16">
        <v>2002</v>
      </c>
      <c r="B26" s="39">
        <v>10.914</v>
      </c>
      <c r="C26" s="39">
        <f>D26/B26*10</f>
        <v>12.008429540040314</v>
      </c>
      <c r="D26" s="39">
        <v>13.106</v>
      </c>
      <c r="E26" s="41">
        <v>146.15</v>
      </c>
      <c r="F26" s="17">
        <f>D26*E26*10</f>
        <v>19154.419</v>
      </c>
      <c r="G26" s="165">
        <v>56477.471</v>
      </c>
      <c r="H26" s="166">
        <v>4921.651</v>
      </c>
    </row>
    <row r="27" spans="1:8" ht="13.5" thickBot="1">
      <c r="A27" s="42" t="s">
        <v>257</v>
      </c>
      <c r="B27" s="43">
        <v>10.8</v>
      </c>
      <c r="C27" s="43">
        <f>D27/B27*10</f>
        <v>12.87037037037037</v>
      </c>
      <c r="D27" s="232">
        <v>13.9</v>
      </c>
      <c r="E27" s="44">
        <v>140.02</v>
      </c>
      <c r="F27" s="18">
        <f>D27*E27*10</f>
        <v>19462.780000000002</v>
      </c>
      <c r="G27" s="18"/>
      <c r="H27" s="19"/>
    </row>
    <row r="28" spans="1:8" ht="12.75">
      <c r="A28" s="21" t="s">
        <v>23</v>
      </c>
      <c r="B28" s="21"/>
      <c r="C28" s="21"/>
      <c r="D28" s="21"/>
      <c r="E28" s="21"/>
      <c r="F28" s="21"/>
      <c r="G28" s="21"/>
      <c r="H28" s="21"/>
    </row>
    <row r="29" spans="1:8" ht="12.75">
      <c r="A29" s="45" t="s">
        <v>24</v>
      </c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30"/>
      <c r="D30" s="46"/>
      <c r="E30" s="21"/>
      <c r="F30" s="21"/>
      <c r="G30" s="21"/>
      <c r="H30" s="21"/>
    </row>
    <row r="31" spans="1:5" ht="12.75">
      <c r="A31" s="21"/>
      <c r="B31" s="21"/>
      <c r="C31" s="21"/>
      <c r="D31" s="46"/>
      <c r="E31" s="21"/>
    </row>
    <row r="32" spans="1:5" ht="12.75">
      <c r="A32" s="21"/>
      <c r="B32" s="21"/>
      <c r="C32" s="21"/>
      <c r="D32" s="21"/>
      <c r="E32" s="2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25"/>
  <sheetViews>
    <sheetView showGridLines="0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8" width="14.7109375" style="0" customWidth="1"/>
  </cols>
  <sheetData>
    <row r="1" spans="1:10" s="2" customFormat="1" ht="18">
      <c r="A1" s="302" t="s">
        <v>0</v>
      </c>
      <c r="B1" s="302"/>
      <c r="C1" s="302"/>
      <c r="D1" s="302"/>
      <c r="E1" s="302"/>
      <c r="F1" s="302"/>
      <c r="G1" s="302"/>
      <c r="H1" s="1"/>
      <c r="I1" s="1"/>
      <c r="J1" s="1"/>
    </row>
    <row r="2" s="3" customFormat="1" ht="14.25"/>
    <row r="3" spans="1:8" ht="15">
      <c r="A3" s="314" t="s">
        <v>246</v>
      </c>
      <c r="B3" s="314"/>
      <c r="C3" s="314"/>
      <c r="D3" s="314"/>
      <c r="E3" s="314"/>
      <c r="F3" s="314"/>
      <c r="G3" s="314"/>
      <c r="H3" s="21"/>
    </row>
    <row r="4" spans="1:8" ht="12.75">
      <c r="A4" s="21"/>
      <c r="B4" s="47"/>
      <c r="C4" s="28"/>
      <c r="D4" s="28"/>
      <c r="E4" s="28"/>
      <c r="F4" s="48"/>
      <c r="G4" s="21"/>
      <c r="H4" s="21"/>
    </row>
    <row r="5" spans="1:8" ht="12.75">
      <c r="A5" s="49"/>
      <c r="B5" s="50"/>
      <c r="C5" s="51"/>
      <c r="D5" s="27" t="s">
        <v>25</v>
      </c>
      <c r="E5" s="28"/>
      <c r="F5" s="52" t="s">
        <v>26</v>
      </c>
      <c r="G5" s="53"/>
      <c r="H5" s="21"/>
    </row>
    <row r="6" spans="1:8" ht="12.75">
      <c r="A6" s="315" t="s">
        <v>5</v>
      </c>
      <c r="B6" s="315"/>
      <c r="C6" s="316"/>
      <c r="D6" s="23" t="s">
        <v>2</v>
      </c>
      <c r="E6" s="23" t="s">
        <v>3</v>
      </c>
      <c r="F6" s="23" t="s">
        <v>2</v>
      </c>
      <c r="G6" s="23" t="s">
        <v>3</v>
      </c>
      <c r="H6" s="21"/>
    </row>
    <row r="7" spans="1:8" ht="13.5" thickBot="1">
      <c r="A7" s="54"/>
      <c r="B7" s="55"/>
      <c r="C7" s="56"/>
      <c r="D7" s="23" t="s">
        <v>16</v>
      </c>
      <c r="E7" s="23" t="s">
        <v>18</v>
      </c>
      <c r="F7" s="23" t="s">
        <v>16</v>
      </c>
      <c r="G7" s="23" t="s">
        <v>18</v>
      </c>
      <c r="H7" s="21"/>
    </row>
    <row r="8" spans="1:8" ht="12.75">
      <c r="A8" s="312">
        <v>1985</v>
      </c>
      <c r="B8" s="312"/>
      <c r="C8" s="313"/>
      <c r="D8" s="32">
        <v>39.8</v>
      </c>
      <c r="E8" s="32">
        <v>49.2</v>
      </c>
      <c r="F8" s="32">
        <v>63.2</v>
      </c>
      <c r="G8" s="32">
        <v>21.5</v>
      </c>
      <c r="H8" s="21"/>
    </row>
    <row r="9" spans="1:8" ht="12.75">
      <c r="A9" s="312">
        <v>1986</v>
      </c>
      <c r="B9" s="312"/>
      <c r="C9" s="313"/>
      <c r="D9" s="36">
        <v>42</v>
      </c>
      <c r="E9" s="36">
        <v>57.2</v>
      </c>
      <c r="F9" s="36">
        <v>62.6</v>
      </c>
      <c r="G9" s="36">
        <v>19.7</v>
      </c>
      <c r="H9" s="21"/>
    </row>
    <row r="10" spans="1:8" ht="12.75">
      <c r="A10" s="312">
        <v>1987</v>
      </c>
      <c r="B10" s="312"/>
      <c r="C10" s="313"/>
      <c r="D10" s="36">
        <v>36.4</v>
      </c>
      <c r="E10" s="36">
        <v>50</v>
      </c>
      <c r="F10" s="36">
        <v>66.3</v>
      </c>
      <c r="G10" s="36">
        <v>22.3</v>
      </c>
      <c r="H10" s="21"/>
    </row>
    <row r="11" spans="1:8" ht="12.75">
      <c r="A11" s="312">
        <v>1988</v>
      </c>
      <c r="B11" s="312"/>
      <c r="C11" s="313"/>
      <c r="D11" s="36">
        <v>31.3</v>
      </c>
      <c r="E11" s="36">
        <v>37.5</v>
      </c>
      <c r="F11" s="36">
        <v>63.9</v>
      </c>
      <c r="G11" s="36">
        <v>23.7</v>
      </c>
      <c r="H11" s="21"/>
    </row>
    <row r="12" spans="1:8" ht="12.75">
      <c r="A12" s="312">
        <v>1989</v>
      </c>
      <c r="B12" s="312"/>
      <c r="C12" s="313"/>
      <c r="D12" s="36">
        <v>29.6</v>
      </c>
      <c r="E12" s="36">
        <v>38.9</v>
      </c>
      <c r="F12" s="36">
        <v>59.1</v>
      </c>
      <c r="G12" s="36">
        <v>17.5</v>
      </c>
      <c r="H12" s="21"/>
    </row>
    <row r="13" spans="1:8" ht="12.75">
      <c r="A13" s="312">
        <v>1990</v>
      </c>
      <c r="B13" s="312"/>
      <c r="C13" s="313"/>
      <c r="D13" s="36">
        <v>24.8</v>
      </c>
      <c r="E13" s="36">
        <v>35.9</v>
      </c>
      <c r="F13" s="36">
        <v>57.6</v>
      </c>
      <c r="G13" s="36">
        <v>16.9</v>
      </c>
      <c r="H13" s="21"/>
    </row>
    <row r="14" spans="1:8" ht="12.75">
      <c r="A14" s="312">
        <v>1991</v>
      </c>
      <c r="B14" s="312"/>
      <c r="C14" s="313"/>
      <c r="D14" s="36">
        <v>21.4</v>
      </c>
      <c r="E14" s="36">
        <v>31</v>
      </c>
      <c r="F14" s="36">
        <v>55.4</v>
      </c>
      <c r="G14" s="36">
        <v>18.2</v>
      </c>
      <c r="H14" s="21"/>
    </row>
    <row r="15" spans="1:8" ht="12.75">
      <c r="A15" s="312">
        <v>1992</v>
      </c>
      <c r="B15" s="312"/>
      <c r="C15" s="313"/>
      <c r="D15" s="36">
        <v>16.8</v>
      </c>
      <c r="E15" s="36">
        <v>21</v>
      </c>
      <c r="F15" s="36">
        <v>43.9</v>
      </c>
      <c r="G15" s="36">
        <v>15.1</v>
      </c>
      <c r="H15" s="21"/>
    </row>
    <row r="16" spans="1:8" ht="12.75">
      <c r="A16" s="312">
        <v>1993</v>
      </c>
      <c r="B16" s="312"/>
      <c r="C16" s="313"/>
      <c r="D16" s="36">
        <v>14.9</v>
      </c>
      <c r="E16" s="36">
        <v>17.8</v>
      </c>
      <c r="F16" s="36">
        <v>40.5</v>
      </c>
      <c r="G16" s="36">
        <v>12.3</v>
      </c>
      <c r="H16" s="21"/>
    </row>
    <row r="17" spans="1:8" ht="12.75">
      <c r="A17" s="312">
        <v>1994</v>
      </c>
      <c r="B17" s="312"/>
      <c r="C17" s="313"/>
      <c r="D17" s="36">
        <v>13</v>
      </c>
      <c r="E17" s="36">
        <v>17.9</v>
      </c>
      <c r="F17" s="36">
        <v>38.5</v>
      </c>
      <c r="G17" s="36">
        <v>15.1</v>
      </c>
      <c r="H17" s="21"/>
    </row>
    <row r="18" spans="1:8" ht="12.75">
      <c r="A18" s="312">
        <v>1995</v>
      </c>
      <c r="B18" s="312"/>
      <c r="C18" s="313"/>
      <c r="D18" s="40">
        <v>10.7</v>
      </c>
      <c r="E18" s="40">
        <v>15.9</v>
      </c>
      <c r="F18" s="40">
        <v>42</v>
      </c>
      <c r="G18" s="36">
        <v>16.5</v>
      </c>
      <c r="H18" s="21"/>
    </row>
    <row r="19" spans="1:8" ht="12.75">
      <c r="A19" s="312">
        <v>1996</v>
      </c>
      <c r="B19" s="312"/>
      <c r="C19" s="313"/>
      <c r="D19" s="39">
        <v>11.5</v>
      </c>
      <c r="E19" s="39">
        <v>16.8</v>
      </c>
      <c r="F19" s="39">
        <v>23.5</v>
      </c>
      <c r="G19" s="58">
        <v>12.6</v>
      </c>
      <c r="H19" s="21"/>
    </row>
    <row r="20" spans="1:8" ht="12.75">
      <c r="A20" s="312">
        <v>1997</v>
      </c>
      <c r="B20" s="312"/>
      <c r="C20" s="313"/>
      <c r="D20" s="39">
        <v>10.9</v>
      </c>
      <c r="E20" s="39">
        <v>16.3</v>
      </c>
      <c r="F20" s="39">
        <v>13.5</v>
      </c>
      <c r="G20" s="58">
        <v>6.9</v>
      </c>
      <c r="H20" s="21"/>
    </row>
    <row r="21" spans="1:7" ht="12.75">
      <c r="A21" s="312">
        <v>1998</v>
      </c>
      <c r="B21" s="312"/>
      <c r="C21" s="313"/>
      <c r="D21" s="39">
        <v>10.9</v>
      </c>
      <c r="E21" s="39">
        <v>17.2</v>
      </c>
      <c r="F21" s="39">
        <v>8.6</v>
      </c>
      <c r="G21" s="58">
        <v>3.7</v>
      </c>
    </row>
    <row r="22" spans="1:10" ht="12.75">
      <c r="A22" s="312">
        <v>1999</v>
      </c>
      <c r="B22" s="312"/>
      <c r="C22" s="313"/>
      <c r="D22" s="39">
        <v>10.5</v>
      </c>
      <c r="E22" s="39">
        <v>16.6</v>
      </c>
      <c r="F22" s="39">
        <v>6.9</v>
      </c>
      <c r="G22" s="58">
        <v>3.2</v>
      </c>
      <c r="H22" s="312"/>
      <c r="I22" s="312"/>
      <c r="J22" s="312"/>
    </row>
    <row r="23" spans="1:10" ht="12.75">
      <c r="A23" s="35">
        <v>2000</v>
      </c>
      <c r="B23" s="35"/>
      <c r="C23" s="16"/>
      <c r="D23" s="39">
        <v>10.91</v>
      </c>
      <c r="E23" s="39">
        <v>17.496</v>
      </c>
      <c r="F23" s="39">
        <v>3.774</v>
      </c>
      <c r="G23" s="58">
        <v>1.26</v>
      </c>
      <c r="H23" s="35"/>
      <c r="I23" s="35"/>
      <c r="J23" s="35"/>
    </row>
    <row r="24" spans="1:10" ht="12.75">
      <c r="A24" s="35">
        <v>2001</v>
      </c>
      <c r="B24" s="35"/>
      <c r="C24" s="16"/>
      <c r="D24" s="39">
        <v>9.121</v>
      </c>
      <c r="E24" s="39">
        <v>13.643</v>
      </c>
      <c r="F24" s="39">
        <v>3.561</v>
      </c>
      <c r="G24" s="58">
        <v>1.777</v>
      </c>
      <c r="H24" s="35"/>
      <c r="I24" s="35"/>
      <c r="J24" s="35"/>
    </row>
    <row r="25" spans="1:10" ht="13.5" thickBot="1">
      <c r="A25" s="259">
        <v>2002</v>
      </c>
      <c r="B25" s="259"/>
      <c r="C25" s="42"/>
      <c r="D25" s="43">
        <v>6.77</v>
      </c>
      <c r="E25" s="43">
        <v>10.81</v>
      </c>
      <c r="F25" s="43">
        <v>4.144</v>
      </c>
      <c r="G25" s="59">
        <v>2.296</v>
      </c>
      <c r="H25" s="35"/>
      <c r="I25" s="35"/>
      <c r="J25" s="35"/>
    </row>
  </sheetData>
  <mergeCells count="19">
    <mergeCell ref="A18:C18"/>
    <mergeCell ref="A1:G1"/>
    <mergeCell ref="A3:G3"/>
    <mergeCell ref="A11:C11"/>
    <mergeCell ref="A12:C12"/>
    <mergeCell ref="A6:C6"/>
    <mergeCell ref="A8:C8"/>
    <mergeCell ref="A9:C9"/>
    <mergeCell ref="A10:C10"/>
    <mergeCell ref="A19:C19"/>
    <mergeCell ref="A22:C22"/>
    <mergeCell ref="H22:J22"/>
    <mergeCell ref="A13:C13"/>
    <mergeCell ref="A14:C14"/>
    <mergeCell ref="A20:C20"/>
    <mergeCell ref="A21:C21"/>
    <mergeCell ref="A15:C15"/>
    <mergeCell ref="A16:C16"/>
    <mergeCell ref="A17:C1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J85"/>
  <sheetViews>
    <sheetView showGridLines="0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135" customWidth="1"/>
    <col min="2" max="2" width="12.00390625" style="135" bestFit="1" customWidth="1"/>
    <col min="3" max="6" width="11.421875" style="135" customWidth="1"/>
    <col min="7" max="7" width="12.00390625" style="135" bestFit="1" customWidth="1"/>
    <col min="8" max="16384" width="11.421875" style="135" customWidth="1"/>
  </cols>
  <sheetData>
    <row r="1" spans="1:8" s="260" customFormat="1" ht="18">
      <c r="A1" s="304" t="s">
        <v>0</v>
      </c>
      <c r="B1" s="304"/>
      <c r="C1" s="304"/>
      <c r="D1" s="304"/>
      <c r="E1" s="304"/>
      <c r="F1" s="304"/>
      <c r="G1" s="304"/>
      <c r="H1" s="304"/>
    </row>
    <row r="2" s="261" customFormat="1" ht="14.25"/>
    <row r="3" spans="1:8" s="261" customFormat="1" ht="15">
      <c r="A3" s="305" t="s">
        <v>284</v>
      </c>
      <c r="B3" s="305"/>
      <c r="C3" s="305"/>
      <c r="D3" s="305"/>
      <c r="E3" s="305"/>
      <c r="F3" s="305"/>
      <c r="G3" s="305"/>
      <c r="H3" s="305"/>
    </row>
    <row r="4" spans="1:8" s="261" customFormat="1" ht="15">
      <c r="A4" s="272"/>
      <c r="B4" s="273"/>
      <c r="C4" s="273"/>
      <c r="D4" s="273"/>
      <c r="E4" s="273"/>
      <c r="F4" s="273"/>
      <c r="G4" s="273"/>
      <c r="H4" s="273"/>
    </row>
    <row r="5" spans="1:8" ht="12.75">
      <c r="A5" s="355" t="s">
        <v>173</v>
      </c>
      <c r="B5" s="350" t="s">
        <v>2</v>
      </c>
      <c r="C5" s="351"/>
      <c r="D5" s="351"/>
      <c r="E5" s="350" t="s">
        <v>12</v>
      </c>
      <c r="F5" s="351"/>
      <c r="G5" s="356" t="s">
        <v>3</v>
      </c>
      <c r="H5" s="357" t="s">
        <v>123</v>
      </c>
    </row>
    <row r="6" spans="1:8" ht="12.75">
      <c r="A6" s="134" t="s">
        <v>174</v>
      </c>
      <c r="B6" s="136" t="s">
        <v>121</v>
      </c>
      <c r="C6" s="137"/>
      <c r="D6" s="137"/>
      <c r="E6" s="136" t="s">
        <v>122</v>
      </c>
      <c r="F6" s="137"/>
      <c r="G6" s="139" t="s">
        <v>175</v>
      </c>
      <c r="H6" s="139" t="s">
        <v>128</v>
      </c>
    </row>
    <row r="7" spans="1:8" ht="13.5" thickBot="1">
      <c r="A7" s="212"/>
      <c r="B7" s="156" t="s">
        <v>124</v>
      </c>
      <c r="C7" s="140" t="s">
        <v>125</v>
      </c>
      <c r="D7" s="150" t="s">
        <v>126</v>
      </c>
      <c r="E7" s="156" t="s">
        <v>124</v>
      </c>
      <c r="F7" s="140" t="s">
        <v>125</v>
      </c>
      <c r="G7" s="156" t="s">
        <v>15</v>
      </c>
      <c r="H7" s="156" t="s">
        <v>15</v>
      </c>
    </row>
    <row r="8" spans="1:10" ht="12.75">
      <c r="A8" s="141" t="s">
        <v>176</v>
      </c>
      <c r="B8" s="264">
        <v>2087</v>
      </c>
      <c r="C8" s="274">
        <v>110</v>
      </c>
      <c r="D8" s="264">
        <v>2197</v>
      </c>
      <c r="E8" s="275">
        <v>500</v>
      </c>
      <c r="F8" s="267">
        <v>1900</v>
      </c>
      <c r="G8" s="264">
        <v>1253</v>
      </c>
      <c r="H8" s="264">
        <v>1294</v>
      </c>
      <c r="I8" s="276"/>
      <c r="J8" s="276"/>
    </row>
    <row r="9" spans="1:10" ht="12.75">
      <c r="A9" s="135" t="s">
        <v>177</v>
      </c>
      <c r="B9" s="265">
        <v>423</v>
      </c>
      <c r="C9" s="267">
        <v>22</v>
      </c>
      <c r="D9" s="265">
        <v>445</v>
      </c>
      <c r="E9" s="266">
        <v>900</v>
      </c>
      <c r="F9" s="267">
        <v>2040</v>
      </c>
      <c r="G9" s="265">
        <v>426</v>
      </c>
      <c r="H9" s="265">
        <v>267</v>
      </c>
      <c r="I9" s="276"/>
      <c r="J9" s="276"/>
    </row>
    <row r="10" spans="1:10" ht="12.75">
      <c r="A10" s="135" t="s">
        <v>178</v>
      </c>
      <c r="B10" s="265">
        <v>211</v>
      </c>
      <c r="C10" s="265" t="s">
        <v>34</v>
      </c>
      <c r="D10" s="265">
        <v>211</v>
      </c>
      <c r="E10" s="266">
        <v>900</v>
      </c>
      <c r="F10" s="265" t="s">
        <v>34</v>
      </c>
      <c r="G10" s="265">
        <v>190</v>
      </c>
      <c r="H10" s="265" t="s">
        <v>34</v>
      </c>
      <c r="I10" s="276"/>
      <c r="J10" s="276"/>
    </row>
    <row r="11" spans="1:10" ht="12.75">
      <c r="A11" s="135" t="s">
        <v>179</v>
      </c>
      <c r="B11" s="265">
        <v>500</v>
      </c>
      <c r="C11" s="267">
        <v>27</v>
      </c>
      <c r="D11" s="265">
        <v>527</v>
      </c>
      <c r="E11" s="266">
        <v>900</v>
      </c>
      <c r="F11" s="267">
        <v>2040</v>
      </c>
      <c r="G11" s="265">
        <v>505</v>
      </c>
      <c r="H11" s="265">
        <v>315</v>
      </c>
      <c r="I11" s="276"/>
      <c r="J11" s="276"/>
    </row>
    <row r="12" spans="1:10" ht="12.75">
      <c r="A12" s="143" t="s">
        <v>180</v>
      </c>
      <c r="B12" s="277">
        <v>3221</v>
      </c>
      <c r="C12" s="277">
        <v>159</v>
      </c>
      <c r="D12" s="277">
        <v>3380</v>
      </c>
      <c r="E12" s="277">
        <v>641</v>
      </c>
      <c r="F12" s="277">
        <v>1943</v>
      </c>
      <c r="G12" s="277">
        <v>2374</v>
      </c>
      <c r="H12" s="277">
        <v>1876</v>
      </c>
      <c r="I12" s="276"/>
      <c r="J12" s="276"/>
    </row>
    <row r="13" spans="1:10" ht="12.75">
      <c r="A13" s="143"/>
      <c r="B13" s="277"/>
      <c r="C13" s="277"/>
      <c r="D13" s="277"/>
      <c r="E13" s="278"/>
      <c r="F13" s="278"/>
      <c r="G13" s="277"/>
      <c r="H13" s="277"/>
      <c r="I13" s="276"/>
      <c r="J13" s="276"/>
    </row>
    <row r="14" spans="1:10" ht="12.75">
      <c r="A14" s="143" t="s">
        <v>181</v>
      </c>
      <c r="B14" s="277">
        <v>1660</v>
      </c>
      <c r="C14" s="279">
        <v>40</v>
      </c>
      <c r="D14" s="277">
        <v>1700</v>
      </c>
      <c r="E14" s="278">
        <v>533</v>
      </c>
      <c r="F14" s="279">
        <v>1000</v>
      </c>
      <c r="G14" s="277">
        <v>925</v>
      </c>
      <c r="H14" s="277" t="s">
        <v>34</v>
      </c>
      <c r="I14" s="276"/>
      <c r="J14" s="276"/>
    </row>
    <row r="15" spans="1:10" ht="12.75">
      <c r="A15" s="143"/>
      <c r="B15" s="277"/>
      <c r="C15" s="277"/>
      <c r="D15" s="277"/>
      <c r="E15" s="278"/>
      <c r="F15" s="278"/>
      <c r="G15" s="277"/>
      <c r="H15" s="277"/>
      <c r="I15" s="276"/>
      <c r="J15" s="276"/>
    </row>
    <row r="16" spans="1:10" ht="12.75">
      <c r="A16" s="143" t="s">
        <v>182</v>
      </c>
      <c r="B16" s="277">
        <v>52</v>
      </c>
      <c r="C16" s="277" t="s">
        <v>34</v>
      </c>
      <c r="D16" s="277">
        <v>52</v>
      </c>
      <c r="E16" s="278">
        <v>270</v>
      </c>
      <c r="F16" s="277" t="s">
        <v>34</v>
      </c>
      <c r="G16" s="277">
        <v>14</v>
      </c>
      <c r="H16" s="277">
        <v>32</v>
      </c>
      <c r="I16" s="276"/>
      <c r="J16" s="276"/>
    </row>
    <row r="17" spans="2:10" ht="12.75">
      <c r="B17" s="265"/>
      <c r="C17" s="265"/>
      <c r="D17" s="265"/>
      <c r="E17" s="266"/>
      <c r="F17" s="266"/>
      <c r="G17" s="265"/>
      <c r="H17" s="265"/>
      <c r="I17" s="276"/>
      <c r="J17" s="276"/>
    </row>
    <row r="18" spans="1:10" ht="12.75">
      <c r="A18" s="135" t="s">
        <v>183</v>
      </c>
      <c r="B18" s="265">
        <v>102</v>
      </c>
      <c r="C18" s="265" t="s">
        <v>34</v>
      </c>
      <c r="D18" s="265">
        <v>102</v>
      </c>
      <c r="E18" s="266">
        <v>1000</v>
      </c>
      <c r="F18" s="265" t="s">
        <v>34</v>
      </c>
      <c r="G18" s="265">
        <v>102</v>
      </c>
      <c r="H18" s="265" t="s">
        <v>34</v>
      </c>
      <c r="I18" s="276"/>
      <c r="J18" s="276"/>
    </row>
    <row r="19" spans="1:10" ht="12.75">
      <c r="A19" s="135" t="s">
        <v>184</v>
      </c>
      <c r="B19" s="267">
        <v>325</v>
      </c>
      <c r="C19" s="265" t="s">
        <v>34</v>
      </c>
      <c r="D19" s="267">
        <v>325</v>
      </c>
      <c r="E19" s="267">
        <v>800</v>
      </c>
      <c r="F19" s="265" t="s">
        <v>34</v>
      </c>
      <c r="G19" s="267">
        <v>260</v>
      </c>
      <c r="H19" s="265" t="s">
        <v>34</v>
      </c>
      <c r="I19" s="276"/>
      <c r="J19" s="276"/>
    </row>
    <row r="20" spans="1:10" ht="12.75">
      <c r="A20" s="135" t="s">
        <v>185</v>
      </c>
      <c r="B20" s="267">
        <v>244</v>
      </c>
      <c r="C20" s="267">
        <v>6</v>
      </c>
      <c r="D20" s="267">
        <v>250</v>
      </c>
      <c r="E20" s="267">
        <v>850</v>
      </c>
      <c r="F20" s="267">
        <v>1500</v>
      </c>
      <c r="G20" s="267">
        <v>217</v>
      </c>
      <c r="H20" s="265" t="s">
        <v>34</v>
      </c>
      <c r="I20" s="276"/>
      <c r="J20" s="276"/>
    </row>
    <row r="21" spans="1:10" ht="12.75">
      <c r="A21" s="143" t="s">
        <v>285</v>
      </c>
      <c r="B21" s="277">
        <v>671</v>
      </c>
      <c r="C21" s="279">
        <v>6</v>
      </c>
      <c r="D21" s="277">
        <v>677</v>
      </c>
      <c r="E21" s="277">
        <v>849</v>
      </c>
      <c r="F21" s="279">
        <v>1500</v>
      </c>
      <c r="G21" s="277">
        <v>579</v>
      </c>
      <c r="H21" s="277" t="s">
        <v>34</v>
      </c>
      <c r="I21" s="276"/>
      <c r="J21" s="276"/>
    </row>
    <row r="22" spans="2:10" ht="12.75">
      <c r="B22" s="277"/>
      <c r="C22" s="277"/>
      <c r="D22" s="277"/>
      <c r="E22" s="278"/>
      <c r="F22" s="278"/>
      <c r="G22" s="277"/>
      <c r="H22" s="277"/>
      <c r="I22" s="276"/>
      <c r="J22" s="276"/>
    </row>
    <row r="23" spans="1:10" ht="12.75">
      <c r="A23" s="143" t="s">
        <v>186</v>
      </c>
      <c r="B23" s="277">
        <v>66</v>
      </c>
      <c r="C23" s="277">
        <v>65</v>
      </c>
      <c r="D23" s="277">
        <v>131</v>
      </c>
      <c r="E23" s="278">
        <v>950</v>
      </c>
      <c r="F23" s="278">
        <v>3120</v>
      </c>
      <c r="G23" s="277">
        <v>266</v>
      </c>
      <c r="H23" s="277" t="s">
        <v>34</v>
      </c>
      <c r="I23" s="276"/>
      <c r="J23" s="276"/>
    </row>
    <row r="24" spans="1:10" ht="12.75">
      <c r="A24" s="143"/>
      <c r="B24" s="277"/>
      <c r="C24" s="277"/>
      <c r="D24" s="277"/>
      <c r="E24" s="278"/>
      <c r="F24" s="278"/>
      <c r="G24" s="277"/>
      <c r="H24" s="277"/>
      <c r="I24" s="276"/>
      <c r="J24" s="276"/>
    </row>
    <row r="25" spans="1:10" ht="12.75">
      <c r="A25" s="143" t="s">
        <v>187</v>
      </c>
      <c r="B25" s="277" t="s">
        <v>34</v>
      </c>
      <c r="C25" s="277">
        <v>176</v>
      </c>
      <c r="D25" s="277">
        <v>176</v>
      </c>
      <c r="E25" s="278" t="s">
        <v>34</v>
      </c>
      <c r="F25" s="278">
        <v>2500</v>
      </c>
      <c r="G25" s="277">
        <v>440</v>
      </c>
      <c r="H25" s="277">
        <v>152</v>
      </c>
      <c r="I25" s="276"/>
      <c r="J25" s="276"/>
    </row>
    <row r="26" spans="2:10" ht="12.75">
      <c r="B26" s="265"/>
      <c r="C26" s="265"/>
      <c r="D26" s="265"/>
      <c r="E26" s="266"/>
      <c r="F26" s="266"/>
      <c r="G26" s="265"/>
      <c r="H26" s="265"/>
      <c r="I26" s="276"/>
      <c r="J26" s="276"/>
    </row>
    <row r="27" spans="1:10" ht="12.75">
      <c r="A27" s="135" t="s">
        <v>188</v>
      </c>
      <c r="B27" s="265">
        <v>4</v>
      </c>
      <c r="C27" s="265" t="s">
        <v>34</v>
      </c>
      <c r="D27" s="265">
        <v>4</v>
      </c>
      <c r="E27" s="266">
        <v>2300</v>
      </c>
      <c r="F27" s="266" t="s">
        <v>34</v>
      </c>
      <c r="G27" s="265">
        <v>9</v>
      </c>
      <c r="H27" s="265" t="s">
        <v>34</v>
      </c>
      <c r="I27" s="276"/>
      <c r="J27" s="276"/>
    </row>
    <row r="28" spans="1:10" ht="12.75">
      <c r="A28" s="135" t="s">
        <v>189</v>
      </c>
      <c r="B28" s="265" t="s">
        <v>34</v>
      </c>
      <c r="C28" s="265" t="s">
        <v>34</v>
      </c>
      <c r="D28" s="265" t="s">
        <v>34</v>
      </c>
      <c r="E28" s="266" t="s">
        <v>34</v>
      </c>
      <c r="F28" s="266" t="s">
        <v>34</v>
      </c>
      <c r="G28" s="265" t="s">
        <v>34</v>
      </c>
      <c r="H28" s="265" t="s">
        <v>34</v>
      </c>
      <c r="I28" s="276"/>
      <c r="J28" s="276"/>
    </row>
    <row r="29" spans="1:10" ht="12.75">
      <c r="A29" s="135" t="s">
        <v>190</v>
      </c>
      <c r="B29" s="265" t="s">
        <v>34</v>
      </c>
      <c r="C29" s="265" t="s">
        <v>34</v>
      </c>
      <c r="D29" s="265" t="s">
        <v>34</v>
      </c>
      <c r="E29" s="266" t="s">
        <v>34</v>
      </c>
      <c r="F29" s="266" t="s">
        <v>34</v>
      </c>
      <c r="G29" s="265" t="s">
        <v>34</v>
      </c>
      <c r="H29" s="265" t="s">
        <v>34</v>
      </c>
      <c r="I29" s="276"/>
      <c r="J29" s="276"/>
    </row>
    <row r="30" spans="1:10" ht="12.75">
      <c r="A30" s="143" t="s">
        <v>286</v>
      </c>
      <c r="B30" s="277">
        <v>4</v>
      </c>
      <c r="C30" s="277" t="s">
        <v>34</v>
      </c>
      <c r="D30" s="277">
        <v>4</v>
      </c>
      <c r="E30" s="277">
        <v>2300</v>
      </c>
      <c r="F30" s="277" t="s">
        <v>34</v>
      </c>
      <c r="G30" s="277">
        <v>9</v>
      </c>
      <c r="H30" s="277" t="s">
        <v>34</v>
      </c>
      <c r="I30" s="276"/>
      <c r="J30" s="276"/>
    </row>
    <row r="31" spans="2:10" ht="12.75">
      <c r="B31" s="265"/>
      <c r="C31" s="265"/>
      <c r="D31" s="265"/>
      <c r="E31" s="266"/>
      <c r="F31" s="266"/>
      <c r="G31" s="265"/>
      <c r="H31" s="265"/>
      <c r="I31" s="276"/>
      <c r="J31" s="276"/>
    </row>
    <row r="32" spans="1:10" ht="12.75">
      <c r="A32" s="135" t="s">
        <v>191</v>
      </c>
      <c r="B32" s="280">
        <v>160</v>
      </c>
      <c r="C32" s="280">
        <v>191</v>
      </c>
      <c r="D32" s="265">
        <v>351</v>
      </c>
      <c r="E32" s="280">
        <v>634</v>
      </c>
      <c r="F32" s="280">
        <v>1592</v>
      </c>
      <c r="G32" s="266">
        <v>406</v>
      </c>
      <c r="H32" s="280">
        <v>344</v>
      </c>
      <c r="I32" s="276"/>
      <c r="J32" s="276"/>
    </row>
    <row r="33" spans="1:10" ht="12.75">
      <c r="A33" s="135" t="s">
        <v>192</v>
      </c>
      <c r="B33" s="280">
        <v>5</v>
      </c>
      <c r="C33" s="280">
        <v>92</v>
      </c>
      <c r="D33" s="265">
        <v>97</v>
      </c>
      <c r="E33" s="280">
        <v>1800</v>
      </c>
      <c r="F33" s="280">
        <v>3500</v>
      </c>
      <c r="G33" s="266">
        <v>331</v>
      </c>
      <c r="H33" s="280">
        <v>40</v>
      </c>
      <c r="I33" s="276"/>
      <c r="J33" s="276"/>
    </row>
    <row r="34" spans="1:10" ht="12.75">
      <c r="A34" s="135" t="s">
        <v>193</v>
      </c>
      <c r="B34" s="280" t="s">
        <v>34</v>
      </c>
      <c r="C34" s="280">
        <v>9</v>
      </c>
      <c r="D34" s="265">
        <v>9</v>
      </c>
      <c r="E34" s="280" t="s">
        <v>34</v>
      </c>
      <c r="F34" s="280">
        <v>1500</v>
      </c>
      <c r="G34" s="266">
        <v>14</v>
      </c>
      <c r="H34" s="280">
        <v>15</v>
      </c>
      <c r="I34" s="276"/>
      <c r="J34" s="276"/>
    </row>
    <row r="35" spans="1:10" ht="12.75">
      <c r="A35" s="135" t="s">
        <v>194</v>
      </c>
      <c r="B35" s="280" t="s">
        <v>34</v>
      </c>
      <c r="C35" s="280">
        <v>27</v>
      </c>
      <c r="D35" s="265">
        <v>27</v>
      </c>
      <c r="E35" s="280" t="s">
        <v>34</v>
      </c>
      <c r="F35" s="280">
        <v>1519</v>
      </c>
      <c r="G35" s="266">
        <v>41</v>
      </c>
      <c r="H35" s="280" t="s">
        <v>34</v>
      </c>
      <c r="I35" s="276"/>
      <c r="J35" s="276"/>
    </row>
    <row r="36" spans="1:10" ht="12.75">
      <c r="A36" s="143" t="s">
        <v>195</v>
      </c>
      <c r="B36" s="277">
        <v>165</v>
      </c>
      <c r="C36" s="277">
        <v>319</v>
      </c>
      <c r="D36" s="277">
        <v>484</v>
      </c>
      <c r="E36" s="277">
        <v>669</v>
      </c>
      <c r="F36" s="277">
        <v>2133</v>
      </c>
      <c r="G36" s="277">
        <v>792</v>
      </c>
      <c r="H36" s="277">
        <v>399</v>
      </c>
      <c r="I36" s="276"/>
      <c r="J36" s="276"/>
    </row>
    <row r="37" spans="1:10" ht="12.75">
      <c r="A37" s="143"/>
      <c r="B37" s="277"/>
      <c r="C37" s="277"/>
      <c r="D37" s="277"/>
      <c r="E37" s="278"/>
      <c r="F37" s="278"/>
      <c r="G37" s="277"/>
      <c r="H37" s="277"/>
      <c r="I37" s="276"/>
      <c r="J37" s="276"/>
    </row>
    <row r="38" spans="1:10" ht="12.75">
      <c r="A38" s="143" t="s">
        <v>196</v>
      </c>
      <c r="B38" s="278">
        <v>40</v>
      </c>
      <c r="C38" s="278" t="s">
        <v>34</v>
      </c>
      <c r="D38" s="277">
        <v>40</v>
      </c>
      <c r="E38" s="278">
        <v>900</v>
      </c>
      <c r="F38" s="278" t="s">
        <v>34</v>
      </c>
      <c r="G38" s="278">
        <v>36</v>
      </c>
      <c r="H38" s="278">
        <v>36</v>
      </c>
      <c r="I38" s="276"/>
      <c r="J38" s="276"/>
    </row>
    <row r="39" spans="2:10" ht="12.75">
      <c r="B39" s="265"/>
      <c r="C39" s="265"/>
      <c r="D39" s="265"/>
      <c r="E39" s="266"/>
      <c r="F39" s="266"/>
      <c r="G39" s="265"/>
      <c r="H39" s="265"/>
      <c r="I39" s="276"/>
      <c r="J39" s="276"/>
    </row>
    <row r="40" spans="1:10" ht="12.75">
      <c r="A40" s="135" t="s">
        <v>197</v>
      </c>
      <c r="B40" s="266" t="s">
        <v>34</v>
      </c>
      <c r="C40" s="266">
        <v>322</v>
      </c>
      <c r="D40" s="265">
        <v>322</v>
      </c>
      <c r="E40" s="266" t="s">
        <v>34</v>
      </c>
      <c r="F40" s="266">
        <v>1900</v>
      </c>
      <c r="G40" s="266">
        <v>612</v>
      </c>
      <c r="H40" s="266" t="s">
        <v>34</v>
      </c>
      <c r="I40" s="276"/>
      <c r="J40" s="276"/>
    </row>
    <row r="41" spans="1:10" ht="12.75">
      <c r="A41" s="135" t="s">
        <v>198</v>
      </c>
      <c r="B41" s="265">
        <v>3</v>
      </c>
      <c r="C41" s="265">
        <v>73</v>
      </c>
      <c r="D41" s="265">
        <v>76</v>
      </c>
      <c r="E41" s="266">
        <v>1000</v>
      </c>
      <c r="F41" s="266">
        <v>2000</v>
      </c>
      <c r="G41" s="265">
        <v>149</v>
      </c>
      <c r="H41" s="265">
        <v>132</v>
      </c>
      <c r="I41" s="276"/>
      <c r="J41" s="276"/>
    </row>
    <row r="42" spans="1:10" ht="12.75">
      <c r="A42" s="135" t="s">
        <v>199</v>
      </c>
      <c r="B42" s="266">
        <v>14</v>
      </c>
      <c r="C42" s="266">
        <v>2339</v>
      </c>
      <c r="D42" s="265">
        <v>2353</v>
      </c>
      <c r="E42" s="266">
        <v>1300</v>
      </c>
      <c r="F42" s="266">
        <v>1800</v>
      </c>
      <c r="G42" s="266">
        <v>4228</v>
      </c>
      <c r="H42" s="267">
        <v>1733</v>
      </c>
      <c r="I42" s="276"/>
      <c r="J42" s="276"/>
    </row>
    <row r="43" spans="1:10" ht="12.75">
      <c r="A43" s="135" t="s">
        <v>200</v>
      </c>
      <c r="B43" s="266">
        <v>1</v>
      </c>
      <c r="C43" s="266">
        <v>35</v>
      </c>
      <c r="D43" s="265">
        <v>36</v>
      </c>
      <c r="E43" s="266">
        <v>400</v>
      </c>
      <c r="F43" s="266">
        <v>1200</v>
      </c>
      <c r="G43" s="266">
        <v>42</v>
      </c>
      <c r="H43" s="266">
        <v>25</v>
      </c>
      <c r="I43" s="276"/>
      <c r="J43" s="276"/>
    </row>
    <row r="44" spans="1:10" ht="12.75">
      <c r="A44" s="135" t="s">
        <v>201</v>
      </c>
      <c r="B44" s="266">
        <v>7</v>
      </c>
      <c r="C44" s="266">
        <v>76</v>
      </c>
      <c r="D44" s="265">
        <v>83</v>
      </c>
      <c r="E44" s="266">
        <v>800</v>
      </c>
      <c r="F44" s="266">
        <v>1600</v>
      </c>
      <c r="G44" s="266">
        <v>127</v>
      </c>
      <c r="H44" s="266">
        <v>153</v>
      </c>
      <c r="I44" s="276"/>
      <c r="J44" s="276"/>
    </row>
    <row r="45" spans="1:10" ht="12.75">
      <c r="A45" s="135" t="s">
        <v>202</v>
      </c>
      <c r="B45" s="266">
        <v>1</v>
      </c>
      <c r="C45" s="266" t="s">
        <v>34</v>
      </c>
      <c r="D45" s="265">
        <v>1</v>
      </c>
      <c r="E45" s="266">
        <v>800</v>
      </c>
      <c r="F45" s="266" t="s">
        <v>34</v>
      </c>
      <c r="G45" s="266">
        <v>1</v>
      </c>
      <c r="H45" s="266" t="s">
        <v>34</v>
      </c>
      <c r="I45" s="276"/>
      <c r="J45" s="276"/>
    </row>
    <row r="46" spans="1:10" ht="12.75">
      <c r="A46" s="135" t="s">
        <v>203</v>
      </c>
      <c r="B46" s="266">
        <v>2</v>
      </c>
      <c r="C46" s="266">
        <v>5</v>
      </c>
      <c r="D46" s="265">
        <v>7</v>
      </c>
      <c r="E46" s="266">
        <v>1600</v>
      </c>
      <c r="F46" s="266">
        <v>1800</v>
      </c>
      <c r="G46" s="266">
        <v>12</v>
      </c>
      <c r="H46" s="266">
        <v>12</v>
      </c>
      <c r="I46" s="276"/>
      <c r="J46" s="276"/>
    </row>
    <row r="47" spans="1:10" ht="12.75">
      <c r="A47" s="135" t="s">
        <v>204</v>
      </c>
      <c r="B47" s="266">
        <v>81</v>
      </c>
      <c r="C47" s="266">
        <v>26</v>
      </c>
      <c r="D47" s="265">
        <v>107</v>
      </c>
      <c r="E47" s="266">
        <v>550</v>
      </c>
      <c r="F47" s="266">
        <v>2600</v>
      </c>
      <c r="G47" s="266">
        <v>112</v>
      </c>
      <c r="H47" s="266">
        <v>87</v>
      </c>
      <c r="I47" s="276"/>
      <c r="J47" s="276"/>
    </row>
    <row r="48" spans="1:10" ht="12.75">
      <c r="A48" s="135" t="s">
        <v>205</v>
      </c>
      <c r="B48" s="266">
        <v>12</v>
      </c>
      <c r="C48" s="266">
        <v>169</v>
      </c>
      <c r="D48" s="265">
        <v>181</v>
      </c>
      <c r="E48" s="266">
        <v>800</v>
      </c>
      <c r="F48" s="266">
        <v>3000</v>
      </c>
      <c r="G48" s="266">
        <v>517</v>
      </c>
      <c r="H48" s="266">
        <v>452</v>
      </c>
      <c r="I48" s="276"/>
      <c r="J48" s="276"/>
    </row>
    <row r="49" spans="1:10" ht="12.75">
      <c r="A49" s="143" t="s">
        <v>287</v>
      </c>
      <c r="B49" s="277">
        <v>121</v>
      </c>
      <c r="C49" s="277">
        <v>3045</v>
      </c>
      <c r="D49" s="277">
        <v>3166</v>
      </c>
      <c r="E49" s="277">
        <v>705</v>
      </c>
      <c r="F49" s="277">
        <v>1877</v>
      </c>
      <c r="G49" s="277">
        <v>5800</v>
      </c>
      <c r="H49" s="277">
        <v>2594</v>
      </c>
      <c r="I49" s="276"/>
      <c r="J49" s="276"/>
    </row>
    <row r="50" spans="1:10" ht="12.75">
      <c r="A50" s="143"/>
      <c r="B50" s="277"/>
      <c r="C50" s="277"/>
      <c r="D50" s="277"/>
      <c r="E50" s="278"/>
      <c r="F50" s="278"/>
      <c r="G50" s="277"/>
      <c r="H50" s="277"/>
      <c r="I50" s="276"/>
      <c r="J50" s="276"/>
    </row>
    <row r="51" spans="1:10" ht="12.75">
      <c r="A51" s="143" t="s">
        <v>206</v>
      </c>
      <c r="B51" s="278" t="s">
        <v>34</v>
      </c>
      <c r="C51" s="278">
        <v>7</v>
      </c>
      <c r="D51" s="277">
        <v>7</v>
      </c>
      <c r="E51" s="278" t="s">
        <v>34</v>
      </c>
      <c r="F51" s="278">
        <v>2100</v>
      </c>
      <c r="G51" s="278">
        <v>15</v>
      </c>
      <c r="H51" s="278">
        <v>12</v>
      </c>
      <c r="I51" s="276"/>
      <c r="J51" s="276"/>
    </row>
    <row r="52" spans="2:10" ht="12.75">
      <c r="B52" s="265"/>
      <c r="C52" s="265"/>
      <c r="D52" s="265"/>
      <c r="E52" s="266"/>
      <c r="F52" s="266"/>
      <c r="G52" s="265"/>
      <c r="H52" s="265"/>
      <c r="I52" s="276"/>
      <c r="J52" s="276"/>
    </row>
    <row r="53" spans="1:10" ht="12.75">
      <c r="A53" s="135" t="s">
        <v>207</v>
      </c>
      <c r="B53" s="265">
        <v>30</v>
      </c>
      <c r="C53" s="265">
        <v>283</v>
      </c>
      <c r="D53" s="265">
        <v>313</v>
      </c>
      <c r="E53" s="266">
        <v>800</v>
      </c>
      <c r="F53" s="266">
        <v>1800</v>
      </c>
      <c r="G53" s="265">
        <v>533</v>
      </c>
      <c r="H53" s="265">
        <v>341</v>
      </c>
      <c r="I53" s="276"/>
      <c r="J53" s="276"/>
    </row>
    <row r="54" spans="1:10" ht="12.75">
      <c r="A54" s="135" t="s">
        <v>208</v>
      </c>
      <c r="B54" s="265" t="s">
        <v>34</v>
      </c>
      <c r="C54" s="265">
        <v>33</v>
      </c>
      <c r="D54" s="265">
        <v>33</v>
      </c>
      <c r="E54" s="266" t="s">
        <v>34</v>
      </c>
      <c r="F54" s="266">
        <v>1750</v>
      </c>
      <c r="G54" s="265">
        <v>58</v>
      </c>
      <c r="H54" s="265">
        <v>28</v>
      </c>
      <c r="I54" s="276"/>
      <c r="J54" s="276"/>
    </row>
    <row r="55" spans="1:10" ht="12.75">
      <c r="A55" s="135" t="s">
        <v>209</v>
      </c>
      <c r="B55" s="265" t="s">
        <v>34</v>
      </c>
      <c r="C55" s="265">
        <v>42</v>
      </c>
      <c r="D55" s="265">
        <v>42</v>
      </c>
      <c r="E55" s="266" t="s">
        <v>34</v>
      </c>
      <c r="F55" s="266">
        <v>1650</v>
      </c>
      <c r="G55" s="265">
        <v>69</v>
      </c>
      <c r="H55" s="265" t="s">
        <v>34</v>
      </c>
      <c r="I55" s="276"/>
      <c r="J55" s="276"/>
    </row>
    <row r="56" spans="1:10" ht="12.75">
      <c r="A56" s="135" t="s">
        <v>210</v>
      </c>
      <c r="B56" s="265" t="s">
        <v>34</v>
      </c>
      <c r="C56" s="265">
        <v>16</v>
      </c>
      <c r="D56" s="265">
        <v>16</v>
      </c>
      <c r="E56" s="266">
        <v>450</v>
      </c>
      <c r="F56" s="266">
        <v>1500</v>
      </c>
      <c r="G56" s="265">
        <v>24</v>
      </c>
      <c r="H56" s="265">
        <v>17</v>
      </c>
      <c r="I56" s="276"/>
      <c r="J56" s="276"/>
    </row>
    <row r="57" spans="1:10" ht="12.75">
      <c r="A57" s="135" t="s">
        <v>211</v>
      </c>
      <c r="B57" s="265" t="s">
        <v>34</v>
      </c>
      <c r="C57" s="265">
        <v>2</v>
      </c>
      <c r="D57" s="265">
        <v>2</v>
      </c>
      <c r="E57" s="266" t="s">
        <v>34</v>
      </c>
      <c r="F57" s="266">
        <v>1700</v>
      </c>
      <c r="G57" s="265">
        <v>3</v>
      </c>
      <c r="H57" s="265">
        <v>1</v>
      </c>
      <c r="I57" s="276"/>
      <c r="J57" s="276"/>
    </row>
    <row r="58" spans="1:10" ht="12.75">
      <c r="A58" s="143" t="s">
        <v>288</v>
      </c>
      <c r="B58" s="277">
        <v>30</v>
      </c>
      <c r="C58" s="277">
        <v>376</v>
      </c>
      <c r="D58" s="277">
        <v>406</v>
      </c>
      <c r="E58" s="277">
        <v>800</v>
      </c>
      <c r="F58" s="277">
        <v>1766</v>
      </c>
      <c r="G58" s="277">
        <v>687</v>
      </c>
      <c r="H58" s="277">
        <v>387</v>
      </c>
      <c r="I58" s="276"/>
      <c r="J58" s="276"/>
    </row>
    <row r="59" spans="2:10" ht="12.75">
      <c r="B59" s="265"/>
      <c r="C59" s="265"/>
      <c r="D59" s="265"/>
      <c r="E59" s="266"/>
      <c r="F59" s="266"/>
      <c r="G59" s="265"/>
      <c r="H59" s="265"/>
      <c r="I59" s="276"/>
      <c r="J59" s="276"/>
    </row>
    <row r="60" spans="1:10" ht="12.75">
      <c r="A60" s="135" t="s">
        <v>213</v>
      </c>
      <c r="B60" s="266">
        <v>2</v>
      </c>
      <c r="C60" s="266">
        <v>32</v>
      </c>
      <c r="D60" s="265">
        <v>34</v>
      </c>
      <c r="E60" s="266">
        <v>1000</v>
      </c>
      <c r="F60" s="266">
        <v>2500</v>
      </c>
      <c r="G60" s="266">
        <v>82</v>
      </c>
      <c r="H60" s="266">
        <v>100</v>
      </c>
      <c r="I60" s="276"/>
      <c r="J60" s="276"/>
    </row>
    <row r="61" spans="1:10" ht="12.75">
      <c r="A61" s="135" t="s">
        <v>214</v>
      </c>
      <c r="B61" s="266">
        <v>51</v>
      </c>
      <c r="C61" s="266">
        <v>32</v>
      </c>
      <c r="D61" s="265">
        <v>83</v>
      </c>
      <c r="E61" s="266">
        <v>453</v>
      </c>
      <c r="F61" s="266">
        <v>890</v>
      </c>
      <c r="G61" s="266">
        <v>52</v>
      </c>
      <c r="H61" s="266">
        <v>54</v>
      </c>
      <c r="I61" s="276"/>
      <c r="J61" s="276"/>
    </row>
    <row r="62" spans="1:10" ht="12.75">
      <c r="A62" s="135" t="s">
        <v>215</v>
      </c>
      <c r="B62" s="266" t="s">
        <v>34</v>
      </c>
      <c r="C62" s="266">
        <v>27</v>
      </c>
      <c r="D62" s="265">
        <v>27</v>
      </c>
      <c r="E62" s="266" t="s">
        <v>34</v>
      </c>
      <c r="F62" s="266">
        <v>1800</v>
      </c>
      <c r="G62" s="266">
        <v>49</v>
      </c>
      <c r="H62" s="266">
        <v>17</v>
      </c>
      <c r="I62" s="276"/>
      <c r="J62" s="276"/>
    </row>
    <row r="63" spans="1:10" ht="12.75">
      <c r="A63" s="143" t="s">
        <v>216</v>
      </c>
      <c r="B63" s="277">
        <v>53</v>
      </c>
      <c r="C63" s="277">
        <v>91</v>
      </c>
      <c r="D63" s="277">
        <v>144</v>
      </c>
      <c r="E63" s="277">
        <v>474</v>
      </c>
      <c r="F63" s="277">
        <v>1726</v>
      </c>
      <c r="G63" s="277">
        <v>183</v>
      </c>
      <c r="H63" s="277">
        <v>171</v>
      </c>
      <c r="I63" s="276"/>
      <c r="J63" s="276"/>
    </row>
    <row r="64" spans="1:10" ht="12.75">
      <c r="A64" s="143"/>
      <c r="B64" s="277"/>
      <c r="C64" s="277"/>
      <c r="D64" s="277"/>
      <c r="E64" s="278"/>
      <c r="F64" s="278"/>
      <c r="G64" s="277"/>
      <c r="H64" s="277"/>
      <c r="I64" s="276"/>
      <c r="J64" s="276"/>
    </row>
    <row r="65" spans="1:10" ht="12.75">
      <c r="A65" s="143" t="s">
        <v>217</v>
      </c>
      <c r="B65" s="277" t="s">
        <v>34</v>
      </c>
      <c r="C65" s="277">
        <v>40</v>
      </c>
      <c r="D65" s="277">
        <v>40</v>
      </c>
      <c r="E65" s="278" t="s">
        <v>34</v>
      </c>
      <c r="F65" s="278">
        <v>1760</v>
      </c>
      <c r="G65" s="277">
        <v>70</v>
      </c>
      <c r="H65" s="277">
        <v>65</v>
      </c>
      <c r="I65" s="276"/>
      <c r="J65" s="276"/>
    </row>
    <row r="66" spans="2:10" ht="12.75">
      <c r="B66" s="265"/>
      <c r="C66" s="265"/>
      <c r="D66" s="265"/>
      <c r="E66" s="266"/>
      <c r="F66" s="266"/>
      <c r="G66" s="265"/>
      <c r="H66" s="265"/>
      <c r="I66" s="276"/>
      <c r="J66" s="276"/>
    </row>
    <row r="67" spans="1:10" ht="12.75">
      <c r="A67" s="135" t="s">
        <v>218</v>
      </c>
      <c r="B67" s="266" t="s">
        <v>34</v>
      </c>
      <c r="C67" s="266">
        <v>45</v>
      </c>
      <c r="D67" s="265">
        <v>45</v>
      </c>
      <c r="E67" s="266" t="s">
        <v>34</v>
      </c>
      <c r="F67" s="266">
        <v>3000</v>
      </c>
      <c r="G67" s="266">
        <v>135</v>
      </c>
      <c r="H67" s="266" t="s">
        <v>34</v>
      </c>
      <c r="I67" s="276"/>
      <c r="J67" s="276"/>
    </row>
    <row r="68" spans="1:10" ht="12.75">
      <c r="A68" s="135" t="s">
        <v>219</v>
      </c>
      <c r="B68" s="266" t="s">
        <v>34</v>
      </c>
      <c r="C68" s="266">
        <v>101</v>
      </c>
      <c r="D68" s="265">
        <v>101</v>
      </c>
      <c r="E68" s="266" t="s">
        <v>34</v>
      </c>
      <c r="F68" s="266">
        <v>3000</v>
      </c>
      <c r="G68" s="266">
        <v>303</v>
      </c>
      <c r="H68" s="266" t="s">
        <v>34</v>
      </c>
      <c r="I68" s="276"/>
      <c r="J68" s="276"/>
    </row>
    <row r="69" spans="1:10" ht="12.75">
      <c r="A69" s="143" t="s">
        <v>220</v>
      </c>
      <c r="B69" s="277" t="s">
        <v>34</v>
      </c>
      <c r="C69" s="277">
        <v>146</v>
      </c>
      <c r="D69" s="277">
        <v>146</v>
      </c>
      <c r="E69" s="277" t="s">
        <v>34</v>
      </c>
      <c r="F69" s="277">
        <v>3000</v>
      </c>
      <c r="G69" s="277">
        <v>438</v>
      </c>
      <c r="H69" s="277" t="s">
        <v>34</v>
      </c>
      <c r="I69" s="276"/>
      <c r="J69" s="276"/>
    </row>
    <row r="70" spans="2:10" ht="12.75">
      <c r="B70" s="265"/>
      <c r="C70" s="265"/>
      <c r="D70" s="265"/>
      <c r="E70" s="266"/>
      <c r="F70" s="266"/>
      <c r="G70" s="265"/>
      <c r="H70" s="265"/>
      <c r="I70" s="276"/>
      <c r="J70" s="276"/>
    </row>
    <row r="71" spans="1:10" ht="12.75">
      <c r="A71" s="135" t="s">
        <v>221</v>
      </c>
      <c r="B71" s="265" t="s">
        <v>34</v>
      </c>
      <c r="C71" s="265" t="s">
        <v>34</v>
      </c>
      <c r="D71" s="265" t="s">
        <v>34</v>
      </c>
      <c r="E71" s="266" t="s">
        <v>34</v>
      </c>
      <c r="F71" s="266" t="s">
        <v>34</v>
      </c>
      <c r="G71" s="265" t="s">
        <v>34</v>
      </c>
      <c r="H71" s="265" t="s">
        <v>34</v>
      </c>
      <c r="I71" s="276"/>
      <c r="J71" s="276"/>
    </row>
    <row r="72" spans="1:10" ht="12.75">
      <c r="A72" s="135" t="s">
        <v>222</v>
      </c>
      <c r="B72" s="265" t="s">
        <v>34</v>
      </c>
      <c r="C72" s="265" t="s">
        <v>34</v>
      </c>
      <c r="D72" s="265" t="s">
        <v>34</v>
      </c>
      <c r="E72" s="266" t="s">
        <v>34</v>
      </c>
      <c r="F72" s="266" t="s">
        <v>34</v>
      </c>
      <c r="G72" s="265" t="s">
        <v>34</v>
      </c>
      <c r="H72" s="265" t="s">
        <v>34</v>
      </c>
      <c r="I72" s="276"/>
      <c r="J72" s="276"/>
    </row>
    <row r="73" spans="1:10" ht="12.75">
      <c r="A73" s="135" t="s">
        <v>223</v>
      </c>
      <c r="B73" s="266">
        <v>31</v>
      </c>
      <c r="C73" s="266">
        <v>24</v>
      </c>
      <c r="D73" s="265">
        <v>55</v>
      </c>
      <c r="E73" s="266">
        <v>1000</v>
      </c>
      <c r="F73" s="266">
        <v>1500</v>
      </c>
      <c r="G73" s="266">
        <v>67</v>
      </c>
      <c r="H73" s="266" t="s">
        <v>34</v>
      </c>
      <c r="I73" s="276"/>
      <c r="J73" s="276"/>
    </row>
    <row r="74" spans="1:10" ht="12.75">
      <c r="A74" s="135" t="s">
        <v>224</v>
      </c>
      <c r="B74" s="265" t="s">
        <v>34</v>
      </c>
      <c r="C74" s="265">
        <v>150</v>
      </c>
      <c r="D74" s="265">
        <v>150</v>
      </c>
      <c r="E74" s="266" t="s">
        <v>34</v>
      </c>
      <c r="F74" s="266">
        <v>1700</v>
      </c>
      <c r="G74" s="265">
        <v>255</v>
      </c>
      <c r="H74" s="265">
        <v>273</v>
      </c>
      <c r="I74" s="276"/>
      <c r="J74" s="276"/>
    </row>
    <row r="75" spans="1:10" ht="12.75">
      <c r="A75" s="135" t="s">
        <v>225</v>
      </c>
      <c r="B75" s="265">
        <v>3</v>
      </c>
      <c r="C75" s="265">
        <v>1</v>
      </c>
      <c r="D75" s="265">
        <v>4</v>
      </c>
      <c r="E75" s="266">
        <v>800</v>
      </c>
      <c r="F75" s="266">
        <v>2000</v>
      </c>
      <c r="G75" s="265">
        <v>4</v>
      </c>
      <c r="H75" s="265" t="s">
        <v>34</v>
      </c>
      <c r="I75" s="276"/>
      <c r="J75" s="276"/>
    </row>
    <row r="76" spans="1:10" ht="12.75">
      <c r="A76" s="135" t="s">
        <v>226</v>
      </c>
      <c r="B76" s="265">
        <v>7</v>
      </c>
      <c r="C76" s="265">
        <v>30</v>
      </c>
      <c r="D76" s="265">
        <v>37</v>
      </c>
      <c r="E76" s="266">
        <v>850</v>
      </c>
      <c r="F76" s="266">
        <v>1272</v>
      </c>
      <c r="G76" s="265">
        <v>44</v>
      </c>
      <c r="H76" s="265">
        <v>36</v>
      </c>
      <c r="I76" s="276"/>
      <c r="J76" s="276"/>
    </row>
    <row r="77" spans="1:10" ht="12.75">
      <c r="A77" s="135" t="s">
        <v>227</v>
      </c>
      <c r="B77" s="265" t="s">
        <v>34</v>
      </c>
      <c r="C77" s="265" t="s">
        <v>34</v>
      </c>
      <c r="D77" s="265" t="s">
        <v>34</v>
      </c>
      <c r="E77" s="266" t="s">
        <v>34</v>
      </c>
      <c r="F77" s="266" t="s">
        <v>34</v>
      </c>
      <c r="G77" s="265" t="s">
        <v>34</v>
      </c>
      <c r="H77" s="265" t="s">
        <v>34</v>
      </c>
      <c r="I77" s="276"/>
      <c r="J77" s="276"/>
    </row>
    <row r="78" spans="1:10" ht="12.75">
      <c r="A78" s="135" t="s">
        <v>228</v>
      </c>
      <c r="B78" s="266" t="s">
        <v>34</v>
      </c>
      <c r="C78" s="266" t="s">
        <v>34</v>
      </c>
      <c r="D78" s="265" t="s">
        <v>34</v>
      </c>
      <c r="E78" s="266" t="s">
        <v>34</v>
      </c>
      <c r="F78" s="266" t="s">
        <v>34</v>
      </c>
      <c r="G78" s="266" t="s">
        <v>34</v>
      </c>
      <c r="H78" s="266" t="s">
        <v>34</v>
      </c>
      <c r="I78" s="276"/>
      <c r="J78" s="276"/>
    </row>
    <row r="79" spans="1:10" ht="12.75">
      <c r="A79" s="143" t="s">
        <v>289</v>
      </c>
      <c r="B79" s="277">
        <v>41</v>
      </c>
      <c r="C79" s="277">
        <v>205</v>
      </c>
      <c r="D79" s="277">
        <v>246</v>
      </c>
      <c r="E79" s="277">
        <v>960</v>
      </c>
      <c r="F79" s="277">
        <v>1615</v>
      </c>
      <c r="G79" s="277">
        <v>370</v>
      </c>
      <c r="H79" s="277">
        <v>309</v>
      </c>
      <c r="I79" s="276"/>
      <c r="J79" s="276"/>
    </row>
    <row r="80" spans="2:10" ht="12.75">
      <c r="B80" s="265"/>
      <c r="C80" s="265"/>
      <c r="D80" s="265"/>
      <c r="E80" s="266"/>
      <c r="F80" s="266"/>
      <c r="G80" s="265"/>
      <c r="H80" s="265"/>
      <c r="I80" s="276"/>
      <c r="J80" s="276"/>
    </row>
    <row r="81" spans="1:10" ht="12.75">
      <c r="A81" s="135" t="s">
        <v>229</v>
      </c>
      <c r="B81" s="267">
        <v>7</v>
      </c>
      <c r="C81" s="267">
        <v>31</v>
      </c>
      <c r="D81" s="267">
        <v>38</v>
      </c>
      <c r="E81" s="267">
        <v>800</v>
      </c>
      <c r="F81" s="267">
        <v>1000</v>
      </c>
      <c r="G81" s="267">
        <v>37</v>
      </c>
      <c r="H81" s="265" t="s">
        <v>34</v>
      </c>
      <c r="I81" s="276"/>
      <c r="J81" s="276"/>
    </row>
    <row r="82" spans="1:10" ht="12.75">
      <c r="A82" s="135" t="s">
        <v>230</v>
      </c>
      <c r="B82" s="265">
        <v>12</v>
      </c>
      <c r="C82" s="267">
        <v>65</v>
      </c>
      <c r="D82" s="265">
        <v>77</v>
      </c>
      <c r="E82" s="266">
        <v>500</v>
      </c>
      <c r="F82" s="267">
        <v>1000</v>
      </c>
      <c r="G82" s="265">
        <v>71</v>
      </c>
      <c r="H82" s="265">
        <v>60</v>
      </c>
      <c r="I82" s="276"/>
      <c r="J82" s="276"/>
    </row>
    <row r="83" spans="1:10" ht="12.75">
      <c r="A83" s="143" t="s">
        <v>231</v>
      </c>
      <c r="B83" s="277">
        <v>19</v>
      </c>
      <c r="C83" s="279">
        <v>96</v>
      </c>
      <c r="D83" s="277">
        <v>115</v>
      </c>
      <c r="E83" s="277">
        <v>611</v>
      </c>
      <c r="F83" s="267">
        <v>1000</v>
      </c>
      <c r="G83" s="277">
        <v>108</v>
      </c>
      <c r="H83" s="277">
        <v>60</v>
      </c>
      <c r="I83" s="276"/>
      <c r="J83" s="276"/>
    </row>
    <row r="84" spans="2:10" ht="12.75">
      <c r="B84" s="265"/>
      <c r="C84" s="265"/>
      <c r="D84" s="265"/>
      <c r="E84" s="266"/>
      <c r="F84" s="274"/>
      <c r="G84" s="265"/>
      <c r="H84" s="265"/>
      <c r="I84" s="276"/>
      <c r="J84" s="276"/>
    </row>
    <row r="85" spans="1:10" ht="13.5" thickBot="1">
      <c r="A85" s="147" t="s">
        <v>232</v>
      </c>
      <c r="B85" s="269">
        <v>6143</v>
      </c>
      <c r="C85" s="269">
        <v>4771</v>
      </c>
      <c r="D85" s="269">
        <v>10914</v>
      </c>
      <c r="E85" s="269">
        <v>641</v>
      </c>
      <c r="F85" s="269">
        <v>1922</v>
      </c>
      <c r="G85" s="269">
        <v>13106</v>
      </c>
      <c r="H85" s="269">
        <v>6093</v>
      </c>
      <c r="I85" s="276"/>
      <c r="J85" s="27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G85"/>
  <sheetViews>
    <sheetView showGridLines="0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33.7109375" style="135" customWidth="1"/>
    <col min="2" max="5" width="18.7109375" style="135" customWidth="1"/>
    <col min="6" max="6" width="15.7109375" style="135" customWidth="1"/>
    <col min="7" max="16384" width="11.421875" style="135" customWidth="1"/>
  </cols>
  <sheetData>
    <row r="1" spans="1:5" s="260" customFormat="1" ht="18">
      <c r="A1" s="304" t="s">
        <v>0</v>
      </c>
      <c r="B1" s="304"/>
      <c r="C1" s="304"/>
      <c r="D1" s="304"/>
      <c r="E1" s="304"/>
    </row>
    <row r="2" spans="1:5" ht="12.75">
      <c r="A2" s="134"/>
      <c r="B2" s="134"/>
      <c r="C2" s="134"/>
      <c r="D2" s="134"/>
      <c r="E2" s="134"/>
    </row>
    <row r="3" spans="1:5" s="261" customFormat="1" ht="15">
      <c r="A3" s="305" t="s">
        <v>290</v>
      </c>
      <c r="B3" s="305"/>
      <c r="C3" s="305"/>
      <c r="D3" s="305"/>
      <c r="E3" s="305"/>
    </row>
    <row r="4" spans="1:5" s="261" customFormat="1" ht="15">
      <c r="A4" s="272"/>
      <c r="B4" s="273"/>
      <c r="C4" s="273"/>
      <c r="D4" s="273"/>
      <c r="E4" s="273"/>
    </row>
    <row r="5" spans="1:5" ht="12.75">
      <c r="A5" s="355" t="s">
        <v>173</v>
      </c>
      <c r="B5" s="352" t="s">
        <v>25</v>
      </c>
      <c r="C5" s="353"/>
      <c r="D5" s="352" t="s">
        <v>233</v>
      </c>
      <c r="E5" s="353"/>
    </row>
    <row r="6" spans="1:5" ht="12.75">
      <c r="A6" s="134" t="s">
        <v>174</v>
      </c>
      <c r="B6" s="152" t="s">
        <v>2</v>
      </c>
      <c r="C6" s="139" t="s">
        <v>3</v>
      </c>
      <c r="D6" s="152" t="s">
        <v>2</v>
      </c>
      <c r="E6" s="139" t="s">
        <v>3</v>
      </c>
    </row>
    <row r="7" spans="1:5" ht="13.5" thickBot="1">
      <c r="A7" s="212"/>
      <c r="B7" s="150" t="s">
        <v>121</v>
      </c>
      <c r="C7" s="156" t="s">
        <v>15</v>
      </c>
      <c r="D7" s="150" t="s">
        <v>121</v>
      </c>
      <c r="E7" s="156" t="s">
        <v>15</v>
      </c>
    </row>
    <row r="8" spans="1:7" ht="12.75">
      <c r="A8" s="141" t="s">
        <v>176</v>
      </c>
      <c r="B8" s="264">
        <v>334</v>
      </c>
      <c r="C8" s="264">
        <v>415</v>
      </c>
      <c r="D8" s="264">
        <v>1863</v>
      </c>
      <c r="E8" s="264">
        <v>838</v>
      </c>
      <c r="F8" s="276"/>
      <c r="G8" s="276"/>
    </row>
    <row r="9" spans="1:7" ht="12.75">
      <c r="A9" s="135" t="s">
        <v>177</v>
      </c>
      <c r="B9" s="265">
        <v>82</v>
      </c>
      <c r="C9" s="265">
        <v>164</v>
      </c>
      <c r="D9" s="267">
        <v>363</v>
      </c>
      <c r="E9" s="267">
        <v>262</v>
      </c>
      <c r="F9" s="276"/>
      <c r="G9" s="276"/>
    </row>
    <row r="10" spans="1:7" ht="12.75">
      <c r="A10" s="135" t="s">
        <v>178</v>
      </c>
      <c r="B10" s="265" t="s">
        <v>34</v>
      </c>
      <c r="C10" s="265" t="s">
        <v>34</v>
      </c>
      <c r="D10" s="265">
        <v>211</v>
      </c>
      <c r="E10" s="265">
        <v>190</v>
      </c>
      <c r="F10" s="276"/>
      <c r="G10" s="276"/>
    </row>
    <row r="11" spans="1:7" ht="12.75">
      <c r="A11" s="135" t="s">
        <v>179</v>
      </c>
      <c r="B11" s="265">
        <v>65</v>
      </c>
      <c r="C11" s="265">
        <v>65</v>
      </c>
      <c r="D11" s="265">
        <v>462</v>
      </c>
      <c r="E11" s="265">
        <v>440</v>
      </c>
      <c r="F11" s="276"/>
      <c r="G11" s="276"/>
    </row>
    <row r="12" spans="1:7" ht="12.75">
      <c r="A12" s="143" t="s">
        <v>180</v>
      </c>
      <c r="B12" s="277">
        <v>481</v>
      </c>
      <c r="C12" s="277">
        <v>644</v>
      </c>
      <c r="D12" s="277">
        <v>2899</v>
      </c>
      <c r="E12" s="277">
        <v>1730</v>
      </c>
      <c r="F12" s="276"/>
      <c r="G12" s="276"/>
    </row>
    <row r="13" spans="1:7" ht="12.75">
      <c r="A13" s="143"/>
      <c r="B13" s="277"/>
      <c r="C13" s="277"/>
      <c r="D13" s="277"/>
      <c r="E13" s="277"/>
      <c r="F13" s="276"/>
      <c r="G13" s="276"/>
    </row>
    <row r="14" spans="1:7" ht="12.75">
      <c r="A14" s="143" t="s">
        <v>181</v>
      </c>
      <c r="B14" s="277">
        <v>800</v>
      </c>
      <c r="C14" s="277">
        <v>610</v>
      </c>
      <c r="D14" s="277">
        <v>900</v>
      </c>
      <c r="E14" s="277">
        <v>315</v>
      </c>
      <c r="F14" s="276"/>
      <c r="G14" s="276"/>
    </row>
    <row r="15" spans="1:7" ht="12.75">
      <c r="A15" s="143"/>
      <c r="B15" s="277"/>
      <c r="C15" s="277"/>
      <c r="D15" s="277"/>
      <c r="E15" s="277"/>
      <c r="F15" s="276"/>
      <c r="G15" s="276"/>
    </row>
    <row r="16" spans="1:7" ht="12.75">
      <c r="A16" s="143" t="s">
        <v>182</v>
      </c>
      <c r="B16" s="277">
        <v>12</v>
      </c>
      <c r="C16" s="277">
        <v>6</v>
      </c>
      <c r="D16" s="277">
        <v>40</v>
      </c>
      <c r="E16" s="277">
        <v>8</v>
      </c>
      <c r="F16" s="276"/>
      <c r="G16" s="276"/>
    </row>
    <row r="17" spans="2:7" ht="12.75">
      <c r="B17" s="265"/>
      <c r="C17" s="265"/>
      <c r="D17" s="265"/>
      <c r="E17" s="265"/>
      <c r="F17" s="276"/>
      <c r="G17" s="276"/>
    </row>
    <row r="18" spans="1:7" ht="12.75">
      <c r="A18" s="135" t="s">
        <v>183</v>
      </c>
      <c r="B18" s="265">
        <v>97</v>
      </c>
      <c r="C18" s="265">
        <v>97</v>
      </c>
      <c r="D18" s="265">
        <v>5</v>
      </c>
      <c r="E18" s="265">
        <v>5</v>
      </c>
      <c r="F18" s="276"/>
      <c r="G18" s="276"/>
    </row>
    <row r="19" spans="1:7" ht="12.75">
      <c r="A19" s="135" t="s">
        <v>184</v>
      </c>
      <c r="B19" s="265">
        <v>165</v>
      </c>
      <c r="C19" s="265">
        <v>132</v>
      </c>
      <c r="D19" s="265">
        <v>160</v>
      </c>
      <c r="E19" s="265">
        <v>128</v>
      </c>
      <c r="F19" s="276"/>
      <c r="G19" s="276"/>
    </row>
    <row r="20" spans="1:7" ht="12.75">
      <c r="A20" s="135" t="s">
        <v>185</v>
      </c>
      <c r="B20" s="265">
        <v>175</v>
      </c>
      <c r="C20" s="265">
        <v>153</v>
      </c>
      <c r="D20" s="265">
        <v>75</v>
      </c>
      <c r="E20" s="265">
        <v>64</v>
      </c>
      <c r="F20" s="276"/>
      <c r="G20" s="276"/>
    </row>
    <row r="21" spans="1:7" ht="12.75">
      <c r="A21" s="143" t="s">
        <v>285</v>
      </c>
      <c r="B21" s="277">
        <v>437</v>
      </c>
      <c r="C21" s="277">
        <v>382</v>
      </c>
      <c r="D21" s="277">
        <v>240</v>
      </c>
      <c r="E21" s="277">
        <v>197</v>
      </c>
      <c r="F21" s="276"/>
      <c r="G21" s="276"/>
    </row>
    <row r="22" spans="1:7" ht="12.75">
      <c r="A22" s="143"/>
      <c r="B22" s="277"/>
      <c r="C22" s="277"/>
      <c r="D22" s="277"/>
      <c r="E22" s="277"/>
      <c r="F22" s="276"/>
      <c r="G22" s="276"/>
    </row>
    <row r="23" spans="1:7" ht="12.75">
      <c r="A23" s="143" t="s">
        <v>186</v>
      </c>
      <c r="B23" s="277">
        <v>131</v>
      </c>
      <c r="C23" s="277">
        <v>266</v>
      </c>
      <c r="D23" s="277" t="s">
        <v>34</v>
      </c>
      <c r="E23" s="277" t="s">
        <v>34</v>
      </c>
      <c r="F23" s="276"/>
      <c r="G23" s="276"/>
    </row>
    <row r="24" spans="1:7" ht="12.75">
      <c r="A24" s="143"/>
      <c r="B24" s="277"/>
      <c r="C24" s="277"/>
      <c r="D24" s="277"/>
      <c r="E24" s="277"/>
      <c r="F24" s="276"/>
      <c r="G24" s="276"/>
    </row>
    <row r="25" spans="1:7" ht="12.75">
      <c r="A25" s="143" t="s">
        <v>187</v>
      </c>
      <c r="B25" s="277">
        <v>176</v>
      </c>
      <c r="C25" s="277">
        <v>440</v>
      </c>
      <c r="D25" s="277" t="s">
        <v>34</v>
      </c>
      <c r="E25" s="277" t="s">
        <v>34</v>
      </c>
      <c r="F25" s="276"/>
      <c r="G25" s="276"/>
    </row>
    <row r="26" spans="2:7" ht="12.75">
      <c r="B26" s="265"/>
      <c r="C26" s="265"/>
      <c r="D26" s="265"/>
      <c r="E26" s="265"/>
      <c r="F26" s="276"/>
      <c r="G26" s="276"/>
    </row>
    <row r="27" spans="1:7" ht="12.75">
      <c r="A27" s="135" t="s">
        <v>188</v>
      </c>
      <c r="B27" s="267">
        <v>4</v>
      </c>
      <c r="C27" s="267">
        <v>9</v>
      </c>
      <c r="D27" s="265" t="s">
        <v>34</v>
      </c>
      <c r="E27" s="265" t="s">
        <v>34</v>
      </c>
      <c r="F27" s="276"/>
      <c r="G27" s="276"/>
    </row>
    <row r="28" spans="1:7" ht="12.75">
      <c r="A28" s="135" t="s">
        <v>189</v>
      </c>
      <c r="B28" s="265" t="s">
        <v>34</v>
      </c>
      <c r="C28" s="265" t="s">
        <v>34</v>
      </c>
      <c r="D28" s="265" t="s">
        <v>34</v>
      </c>
      <c r="E28" s="265" t="s">
        <v>34</v>
      </c>
      <c r="F28" s="276"/>
      <c r="G28" s="276"/>
    </row>
    <row r="29" spans="1:7" ht="12.75">
      <c r="A29" s="135" t="s">
        <v>190</v>
      </c>
      <c r="B29" s="265" t="s">
        <v>34</v>
      </c>
      <c r="C29" s="265" t="s">
        <v>34</v>
      </c>
      <c r="D29" s="265" t="s">
        <v>34</v>
      </c>
      <c r="E29" s="265" t="s">
        <v>34</v>
      </c>
      <c r="F29" s="276"/>
      <c r="G29" s="276"/>
    </row>
    <row r="30" spans="1:7" ht="12.75">
      <c r="A30" s="143" t="s">
        <v>286</v>
      </c>
      <c r="B30" s="277">
        <v>4</v>
      </c>
      <c r="C30" s="277">
        <v>9</v>
      </c>
      <c r="D30" s="277" t="s">
        <v>34</v>
      </c>
      <c r="E30" s="277" t="s">
        <v>34</v>
      </c>
      <c r="F30" s="276"/>
      <c r="G30" s="276"/>
    </row>
    <row r="31" spans="2:7" ht="12.75">
      <c r="B31" s="265"/>
      <c r="C31" s="265"/>
      <c r="D31" s="265"/>
      <c r="E31" s="265"/>
      <c r="F31" s="276"/>
      <c r="G31" s="276"/>
    </row>
    <row r="32" spans="1:7" ht="12.75">
      <c r="A32" s="135" t="s">
        <v>191</v>
      </c>
      <c r="B32" s="280">
        <v>339</v>
      </c>
      <c r="C32" s="280">
        <v>402</v>
      </c>
      <c r="D32" s="280">
        <v>12</v>
      </c>
      <c r="E32" s="280">
        <v>4</v>
      </c>
      <c r="F32" s="276"/>
      <c r="G32" s="276"/>
    </row>
    <row r="33" spans="1:7" ht="12.75">
      <c r="A33" s="135" t="s">
        <v>192</v>
      </c>
      <c r="B33" s="280">
        <v>97</v>
      </c>
      <c r="C33" s="280">
        <v>331</v>
      </c>
      <c r="D33" s="265" t="s">
        <v>34</v>
      </c>
      <c r="E33" s="265" t="s">
        <v>34</v>
      </c>
      <c r="F33" s="276"/>
      <c r="G33" s="276"/>
    </row>
    <row r="34" spans="1:7" ht="12.75">
      <c r="A34" s="135" t="s">
        <v>193</v>
      </c>
      <c r="B34" s="280">
        <v>9</v>
      </c>
      <c r="C34" s="280">
        <v>14</v>
      </c>
      <c r="D34" s="265" t="s">
        <v>34</v>
      </c>
      <c r="E34" s="265" t="s">
        <v>34</v>
      </c>
      <c r="F34" s="276"/>
      <c r="G34" s="276"/>
    </row>
    <row r="35" spans="1:7" ht="12.75">
      <c r="A35" s="135" t="s">
        <v>194</v>
      </c>
      <c r="B35" s="280">
        <v>27</v>
      </c>
      <c r="C35" s="280">
        <v>41</v>
      </c>
      <c r="D35" s="265" t="s">
        <v>34</v>
      </c>
      <c r="E35" s="265" t="s">
        <v>34</v>
      </c>
      <c r="F35" s="276"/>
      <c r="G35" s="276"/>
    </row>
    <row r="36" spans="1:7" ht="12.75">
      <c r="A36" s="143" t="s">
        <v>195</v>
      </c>
      <c r="B36" s="277">
        <v>472</v>
      </c>
      <c r="C36" s="277">
        <v>788</v>
      </c>
      <c r="D36" s="277">
        <v>12</v>
      </c>
      <c r="E36" s="277">
        <v>4</v>
      </c>
      <c r="F36" s="276"/>
      <c r="G36" s="276"/>
    </row>
    <row r="37" spans="1:7" ht="12.75">
      <c r="A37" s="143"/>
      <c r="B37" s="277"/>
      <c r="C37" s="277"/>
      <c r="D37" s="277"/>
      <c r="E37" s="277"/>
      <c r="F37" s="276"/>
      <c r="G37" s="276"/>
    </row>
    <row r="38" spans="1:7" ht="12.75">
      <c r="A38" s="143" t="s">
        <v>196</v>
      </c>
      <c r="B38" s="278">
        <v>40</v>
      </c>
      <c r="C38" s="278">
        <v>36</v>
      </c>
      <c r="D38" s="277" t="s">
        <v>34</v>
      </c>
      <c r="E38" s="277" t="s">
        <v>34</v>
      </c>
      <c r="F38" s="276"/>
      <c r="G38" s="276"/>
    </row>
    <row r="39" spans="2:7" ht="12.75">
      <c r="B39" s="265"/>
      <c r="C39" s="265"/>
      <c r="D39" s="265"/>
      <c r="E39" s="265"/>
      <c r="F39" s="276"/>
      <c r="G39" s="276"/>
    </row>
    <row r="40" spans="1:7" ht="12.75">
      <c r="A40" s="135" t="s">
        <v>197</v>
      </c>
      <c r="B40" s="266">
        <v>322</v>
      </c>
      <c r="C40" s="266">
        <v>612</v>
      </c>
      <c r="D40" s="265" t="s">
        <v>34</v>
      </c>
      <c r="E40" s="265" t="s">
        <v>34</v>
      </c>
      <c r="F40" s="276"/>
      <c r="G40" s="276"/>
    </row>
    <row r="41" spans="1:7" ht="12.75">
      <c r="A41" s="135" t="s">
        <v>198</v>
      </c>
      <c r="B41" s="265">
        <v>76</v>
      </c>
      <c r="C41" s="265">
        <v>149</v>
      </c>
      <c r="D41" s="265" t="s">
        <v>34</v>
      </c>
      <c r="E41" s="265" t="s">
        <v>34</v>
      </c>
      <c r="F41" s="276"/>
      <c r="G41" s="276"/>
    </row>
    <row r="42" spans="1:7" ht="12.75">
      <c r="A42" s="135" t="s">
        <v>199</v>
      </c>
      <c r="B42" s="266">
        <v>2353</v>
      </c>
      <c r="C42" s="266">
        <v>4228</v>
      </c>
      <c r="D42" s="265" t="s">
        <v>34</v>
      </c>
      <c r="E42" s="265" t="s">
        <v>34</v>
      </c>
      <c r="F42" s="276"/>
      <c r="G42" s="276"/>
    </row>
    <row r="43" spans="1:7" ht="12.75">
      <c r="A43" s="135" t="s">
        <v>200</v>
      </c>
      <c r="B43" s="266">
        <v>36</v>
      </c>
      <c r="C43" s="266">
        <v>42</v>
      </c>
      <c r="D43" s="265" t="s">
        <v>34</v>
      </c>
      <c r="E43" s="265" t="s">
        <v>34</v>
      </c>
      <c r="F43" s="276"/>
      <c r="G43" s="276"/>
    </row>
    <row r="44" spans="1:7" ht="12.75">
      <c r="A44" s="135" t="s">
        <v>201</v>
      </c>
      <c r="B44" s="266">
        <v>83</v>
      </c>
      <c r="C44" s="266">
        <v>127</v>
      </c>
      <c r="D44" s="265" t="s">
        <v>34</v>
      </c>
      <c r="E44" s="265" t="s">
        <v>34</v>
      </c>
      <c r="F44" s="276"/>
      <c r="G44" s="276"/>
    </row>
    <row r="45" spans="1:7" ht="12.75">
      <c r="A45" s="135" t="s">
        <v>202</v>
      </c>
      <c r="B45" s="266">
        <v>1</v>
      </c>
      <c r="C45" s="266">
        <v>1</v>
      </c>
      <c r="D45" s="265" t="s">
        <v>34</v>
      </c>
      <c r="E45" s="265" t="s">
        <v>34</v>
      </c>
      <c r="F45" s="276"/>
      <c r="G45" s="276"/>
    </row>
    <row r="46" spans="1:7" ht="12.75">
      <c r="A46" s="135" t="s">
        <v>203</v>
      </c>
      <c r="B46" s="266">
        <v>7</v>
      </c>
      <c r="C46" s="266">
        <v>12</v>
      </c>
      <c r="D46" s="265" t="s">
        <v>34</v>
      </c>
      <c r="E46" s="265" t="s">
        <v>34</v>
      </c>
      <c r="F46" s="276"/>
      <c r="G46" s="276"/>
    </row>
    <row r="47" spans="1:7" ht="12.75">
      <c r="A47" s="135" t="s">
        <v>204</v>
      </c>
      <c r="B47" s="266">
        <v>107</v>
      </c>
      <c r="C47" s="266">
        <v>112</v>
      </c>
      <c r="D47" s="265" t="s">
        <v>34</v>
      </c>
      <c r="E47" s="265" t="s">
        <v>34</v>
      </c>
      <c r="F47" s="276"/>
      <c r="G47" s="276"/>
    </row>
    <row r="48" spans="1:7" ht="12.75">
      <c r="A48" s="135" t="s">
        <v>205</v>
      </c>
      <c r="B48" s="266">
        <v>181</v>
      </c>
      <c r="C48" s="266">
        <v>517</v>
      </c>
      <c r="D48" s="265" t="s">
        <v>34</v>
      </c>
      <c r="E48" s="265" t="s">
        <v>34</v>
      </c>
      <c r="F48" s="276"/>
      <c r="G48" s="276"/>
    </row>
    <row r="49" spans="1:7" ht="12.75">
      <c r="A49" s="143" t="s">
        <v>287</v>
      </c>
      <c r="B49" s="277">
        <v>3166</v>
      </c>
      <c r="C49" s="277">
        <v>5800</v>
      </c>
      <c r="D49" s="277" t="s">
        <v>34</v>
      </c>
      <c r="E49" s="277" t="s">
        <v>34</v>
      </c>
      <c r="F49" s="276"/>
      <c r="G49" s="276"/>
    </row>
    <row r="50" spans="1:7" ht="12.75">
      <c r="A50" s="143"/>
      <c r="B50" s="277"/>
      <c r="C50" s="277"/>
      <c r="D50" s="277"/>
      <c r="E50" s="277"/>
      <c r="F50" s="276"/>
      <c r="G50" s="276"/>
    </row>
    <row r="51" spans="1:7" ht="12.75">
      <c r="A51" s="143" t="s">
        <v>206</v>
      </c>
      <c r="B51" s="277">
        <v>7</v>
      </c>
      <c r="C51" s="277">
        <v>15</v>
      </c>
      <c r="D51" s="277" t="s">
        <v>34</v>
      </c>
      <c r="E51" s="277" t="s">
        <v>34</v>
      </c>
      <c r="F51" s="276"/>
      <c r="G51" s="276"/>
    </row>
    <row r="52" spans="2:7" ht="12.75">
      <c r="B52" s="265"/>
      <c r="C52" s="265"/>
      <c r="D52" s="265"/>
      <c r="E52" s="265"/>
      <c r="F52" s="276"/>
      <c r="G52" s="276"/>
    </row>
    <row r="53" spans="1:7" ht="12.75">
      <c r="A53" s="135" t="s">
        <v>207</v>
      </c>
      <c r="B53" s="265">
        <v>313</v>
      </c>
      <c r="C53" s="265">
        <v>533</v>
      </c>
      <c r="D53" s="265" t="s">
        <v>34</v>
      </c>
      <c r="E53" s="265" t="s">
        <v>34</v>
      </c>
      <c r="F53" s="276"/>
      <c r="G53" s="276"/>
    </row>
    <row r="54" spans="1:7" ht="12.75">
      <c r="A54" s="135" t="s">
        <v>208</v>
      </c>
      <c r="B54" s="265">
        <v>33</v>
      </c>
      <c r="C54" s="265">
        <v>58</v>
      </c>
      <c r="D54" s="265" t="s">
        <v>34</v>
      </c>
      <c r="E54" s="265" t="s">
        <v>34</v>
      </c>
      <c r="F54" s="276"/>
      <c r="G54" s="276"/>
    </row>
    <row r="55" spans="1:7" ht="12.75">
      <c r="A55" s="135" t="s">
        <v>209</v>
      </c>
      <c r="B55" s="265">
        <v>42</v>
      </c>
      <c r="C55" s="265">
        <v>69</v>
      </c>
      <c r="D55" s="265" t="s">
        <v>34</v>
      </c>
      <c r="E55" s="265" t="s">
        <v>34</v>
      </c>
      <c r="F55" s="276"/>
      <c r="G55" s="276"/>
    </row>
    <row r="56" spans="1:7" ht="12.75">
      <c r="A56" s="135" t="s">
        <v>210</v>
      </c>
      <c r="B56" s="265">
        <v>16</v>
      </c>
      <c r="C56" s="265">
        <v>24</v>
      </c>
      <c r="D56" s="265" t="s">
        <v>34</v>
      </c>
      <c r="E56" s="265" t="s">
        <v>34</v>
      </c>
      <c r="F56" s="276"/>
      <c r="G56" s="276"/>
    </row>
    <row r="57" spans="1:7" ht="12.75">
      <c r="A57" s="135" t="s">
        <v>211</v>
      </c>
      <c r="B57" s="265" t="s">
        <v>34</v>
      </c>
      <c r="C57" s="265" t="s">
        <v>34</v>
      </c>
      <c r="D57" s="267">
        <v>2</v>
      </c>
      <c r="E57" s="267">
        <v>3</v>
      </c>
      <c r="F57" s="276"/>
      <c r="G57" s="276"/>
    </row>
    <row r="58" spans="1:7" ht="12.75">
      <c r="A58" s="143" t="s">
        <v>212</v>
      </c>
      <c r="B58" s="277">
        <v>404</v>
      </c>
      <c r="C58" s="277">
        <v>684</v>
      </c>
      <c r="D58" s="279">
        <v>2</v>
      </c>
      <c r="E58" s="279">
        <v>3</v>
      </c>
      <c r="F58" s="276"/>
      <c r="G58" s="276"/>
    </row>
    <row r="59" spans="2:7" ht="12.75">
      <c r="B59" s="265"/>
      <c r="C59" s="265"/>
      <c r="D59" s="265"/>
      <c r="E59" s="265"/>
      <c r="F59" s="276"/>
      <c r="G59" s="276"/>
    </row>
    <row r="60" spans="1:7" ht="12.75">
      <c r="A60" s="135" t="s">
        <v>213</v>
      </c>
      <c r="B60" s="266">
        <v>34</v>
      </c>
      <c r="C60" s="266">
        <v>82</v>
      </c>
      <c r="D60" s="265" t="s">
        <v>34</v>
      </c>
      <c r="E60" s="265" t="s">
        <v>34</v>
      </c>
      <c r="F60" s="276"/>
      <c r="G60" s="276"/>
    </row>
    <row r="61" spans="1:7" ht="12.75">
      <c r="A61" s="135" t="s">
        <v>214</v>
      </c>
      <c r="B61" s="266">
        <v>57</v>
      </c>
      <c r="C61" s="266">
        <v>37</v>
      </c>
      <c r="D61" s="266">
        <v>26</v>
      </c>
      <c r="E61" s="266">
        <v>15</v>
      </c>
      <c r="F61" s="276"/>
      <c r="G61" s="276"/>
    </row>
    <row r="62" spans="1:7" ht="12.75">
      <c r="A62" s="135" t="s">
        <v>215</v>
      </c>
      <c r="B62" s="266">
        <v>27</v>
      </c>
      <c r="C62" s="266">
        <v>49</v>
      </c>
      <c r="D62" s="265" t="s">
        <v>34</v>
      </c>
      <c r="E62" s="265" t="s">
        <v>34</v>
      </c>
      <c r="F62" s="276"/>
      <c r="G62" s="276"/>
    </row>
    <row r="63" spans="1:7" ht="12.75">
      <c r="A63" s="143" t="s">
        <v>216</v>
      </c>
      <c r="B63" s="277">
        <v>118</v>
      </c>
      <c r="C63" s="277">
        <v>168</v>
      </c>
      <c r="D63" s="277">
        <v>26</v>
      </c>
      <c r="E63" s="277">
        <v>15</v>
      </c>
      <c r="F63" s="276"/>
      <c r="G63" s="276"/>
    </row>
    <row r="64" spans="1:7" ht="12.75">
      <c r="A64" s="143"/>
      <c r="B64" s="277"/>
      <c r="C64" s="277"/>
      <c r="D64" s="277"/>
      <c r="E64" s="277"/>
      <c r="F64" s="276"/>
      <c r="G64" s="276"/>
    </row>
    <row r="65" spans="1:7" ht="12.75">
      <c r="A65" s="143" t="s">
        <v>217</v>
      </c>
      <c r="B65" s="277">
        <v>40</v>
      </c>
      <c r="C65" s="277">
        <v>70</v>
      </c>
      <c r="D65" s="277" t="s">
        <v>34</v>
      </c>
      <c r="E65" s="277" t="s">
        <v>34</v>
      </c>
      <c r="F65" s="276"/>
      <c r="G65" s="276"/>
    </row>
    <row r="66" spans="2:7" ht="12.75">
      <c r="B66" s="265"/>
      <c r="C66" s="265"/>
      <c r="D66" s="265"/>
      <c r="E66" s="265"/>
      <c r="F66" s="276"/>
      <c r="G66" s="276"/>
    </row>
    <row r="67" spans="1:7" ht="12.75">
      <c r="A67" s="135" t="s">
        <v>218</v>
      </c>
      <c r="B67" s="265">
        <v>45</v>
      </c>
      <c r="C67" s="265">
        <v>135</v>
      </c>
      <c r="D67" s="265" t="s">
        <v>34</v>
      </c>
      <c r="E67" s="265" t="s">
        <v>34</v>
      </c>
      <c r="F67" s="276"/>
      <c r="G67" s="276"/>
    </row>
    <row r="68" spans="1:7" ht="12.75">
      <c r="A68" s="135" t="s">
        <v>219</v>
      </c>
      <c r="B68" s="265">
        <v>101</v>
      </c>
      <c r="C68" s="265">
        <v>303</v>
      </c>
      <c r="D68" s="265" t="s">
        <v>34</v>
      </c>
      <c r="E68" s="265" t="s">
        <v>34</v>
      </c>
      <c r="F68" s="276"/>
      <c r="G68" s="276"/>
    </row>
    <row r="69" spans="1:7" ht="12.75">
      <c r="A69" s="143" t="s">
        <v>220</v>
      </c>
      <c r="B69" s="277">
        <v>146</v>
      </c>
      <c r="C69" s="277">
        <v>438</v>
      </c>
      <c r="D69" s="277" t="s">
        <v>34</v>
      </c>
      <c r="E69" s="277" t="s">
        <v>34</v>
      </c>
      <c r="F69" s="276"/>
      <c r="G69" s="276"/>
    </row>
    <row r="70" spans="2:7" ht="12.75">
      <c r="B70" s="265"/>
      <c r="C70" s="265"/>
      <c r="D70" s="265"/>
      <c r="E70" s="265"/>
      <c r="F70" s="276"/>
      <c r="G70" s="276"/>
    </row>
    <row r="71" spans="1:7" ht="12.75">
      <c r="A71" s="135" t="s">
        <v>221</v>
      </c>
      <c r="B71" s="265" t="s">
        <v>34</v>
      </c>
      <c r="C71" s="265" t="s">
        <v>34</v>
      </c>
      <c r="D71" s="265" t="s">
        <v>34</v>
      </c>
      <c r="E71" s="265" t="s">
        <v>34</v>
      </c>
      <c r="F71" s="276"/>
      <c r="G71" s="276"/>
    </row>
    <row r="72" spans="1:7" ht="12.75">
      <c r="A72" s="135" t="s">
        <v>222</v>
      </c>
      <c r="B72" s="265" t="s">
        <v>34</v>
      </c>
      <c r="C72" s="265" t="s">
        <v>34</v>
      </c>
      <c r="D72" s="265" t="s">
        <v>34</v>
      </c>
      <c r="E72" s="265" t="s">
        <v>34</v>
      </c>
      <c r="F72" s="276"/>
      <c r="G72" s="276"/>
    </row>
    <row r="73" spans="1:7" ht="12.75">
      <c r="A73" s="135" t="s">
        <v>223</v>
      </c>
      <c r="B73" s="266">
        <v>55</v>
      </c>
      <c r="C73" s="265">
        <v>67</v>
      </c>
      <c r="D73" s="265" t="s">
        <v>34</v>
      </c>
      <c r="E73" s="265" t="s">
        <v>34</v>
      </c>
      <c r="F73" s="276"/>
      <c r="G73" s="276"/>
    </row>
    <row r="74" spans="1:7" ht="12.75">
      <c r="A74" s="135" t="s">
        <v>224</v>
      </c>
      <c r="B74" s="265">
        <v>150</v>
      </c>
      <c r="C74" s="265">
        <v>255</v>
      </c>
      <c r="D74" s="265" t="s">
        <v>34</v>
      </c>
      <c r="E74" s="265" t="s">
        <v>34</v>
      </c>
      <c r="F74" s="276"/>
      <c r="G74" s="276"/>
    </row>
    <row r="75" spans="1:7" ht="12.75">
      <c r="A75" s="135" t="s">
        <v>225</v>
      </c>
      <c r="B75" s="265" t="s">
        <v>34</v>
      </c>
      <c r="C75" s="265" t="s">
        <v>34</v>
      </c>
      <c r="D75" s="267">
        <v>4</v>
      </c>
      <c r="E75" s="267">
        <v>4</v>
      </c>
      <c r="F75" s="276"/>
      <c r="G75" s="276"/>
    </row>
    <row r="76" spans="1:7" ht="12.75">
      <c r="A76" s="135" t="s">
        <v>226</v>
      </c>
      <c r="B76" s="265">
        <v>37</v>
      </c>
      <c r="C76" s="265">
        <v>44</v>
      </c>
      <c r="D76" s="265" t="s">
        <v>34</v>
      </c>
      <c r="E76" s="265" t="s">
        <v>34</v>
      </c>
      <c r="F76" s="276"/>
      <c r="G76" s="276"/>
    </row>
    <row r="77" spans="1:7" ht="12.75">
      <c r="A77" s="135" t="s">
        <v>227</v>
      </c>
      <c r="B77" s="265" t="s">
        <v>34</v>
      </c>
      <c r="C77" s="265" t="s">
        <v>34</v>
      </c>
      <c r="D77" s="265" t="s">
        <v>34</v>
      </c>
      <c r="E77" s="265" t="s">
        <v>34</v>
      </c>
      <c r="F77" s="276"/>
      <c r="G77" s="276"/>
    </row>
    <row r="78" spans="1:7" ht="12.75">
      <c r="A78" s="135" t="s">
        <v>228</v>
      </c>
      <c r="B78" s="266" t="s">
        <v>34</v>
      </c>
      <c r="C78" s="266" t="s">
        <v>34</v>
      </c>
      <c r="D78" s="265" t="s">
        <v>34</v>
      </c>
      <c r="E78" s="265" t="s">
        <v>34</v>
      </c>
      <c r="F78" s="276"/>
      <c r="G78" s="276"/>
    </row>
    <row r="79" spans="1:7" ht="12.75">
      <c r="A79" s="143" t="s">
        <v>289</v>
      </c>
      <c r="B79" s="277">
        <v>242</v>
      </c>
      <c r="C79" s="277">
        <v>366</v>
      </c>
      <c r="D79" s="279">
        <v>4</v>
      </c>
      <c r="E79" s="279">
        <v>4</v>
      </c>
      <c r="F79" s="276"/>
      <c r="G79" s="276"/>
    </row>
    <row r="80" spans="2:7" ht="12.75">
      <c r="B80" s="265"/>
      <c r="C80" s="265"/>
      <c r="D80" s="265"/>
      <c r="E80" s="265"/>
      <c r="F80" s="276"/>
      <c r="G80" s="276"/>
    </row>
    <row r="81" spans="1:7" ht="12.75">
      <c r="A81" s="135" t="s">
        <v>229</v>
      </c>
      <c r="B81" s="265">
        <v>38</v>
      </c>
      <c r="C81" s="265">
        <v>37</v>
      </c>
      <c r="D81" s="265" t="s">
        <v>34</v>
      </c>
      <c r="E81" s="265" t="s">
        <v>34</v>
      </c>
      <c r="F81" s="276"/>
      <c r="G81" s="276"/>
    </row>
    <row r="82" spans="1:7" ht="12.75">
      <c r="A82" s="135" t="s">
        <v>230</v>
      </c>
      <c r="B82" s="265">
        <v>56</v>
      </c>
      <c r="C82" s="265">
        <v>51</v>
      </c>
      <c r="D82" s="265">
        <v>21</v>
      </c>
      <c r="E82" s="265">
        <v>20</v>
      </c>
      <c r="F82" s="276"/>
      <c r="G82" s="276"/>
    </row>
    <row r="83" spans="1:7" ht="12.75">
      <c r="A83" s="143" t="s">
        <v>231</v>
      </c>
      <c r="B83" s="277">
        <v>94</v>
      </c>
      <c r="C83" s="277">
        <v>88</v>
      </c>
      <c r="D83" s="277">
        <v>21</v>
      </c>
      <c r="E83" s="277">
        <v>20</v>
      </c>
      <c r="F83" s="276"/>
      <c r="G83" s="276"/>
    </row>
    <row r="84" spans="1:7" ht="12.75">
      <c r="A84" s="143"/>
      <c r="B84" s="277"/>
      <c r="C84" s="277"/>
      <c r="D84" s="277"/>
      <c r="E84" s="277"/>
      <c r="F84" s="276"/>
      <c r="G84" s="276"/>
    </row>
    <row r="85" spans="1:7" ht="13.5" thickBot="1">
      <c r="A85" s="147" t="s">
        <v>232</v>
      </c>
      <c r="B85" s="269">
        <v>6770</v>
      </c>
      <c r="C85" s="269">
        <v>10810</v>
      </c>
      <c r="D85" s="269">
        <v>4144</v>
      </c>
      <c r="E85" s="269">
        <v>2296</v>
      </c>
      <c r="F85" s="276"/>
      <c r="G85" s="27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