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<sst xmlns="http://schemas.openxmlformats.org/spreadsheetml/2006/main" count="118" uniqueCount="55">
  <si>
    <t>LANA Y PIELES</t>
  </si>
  <si>
    <t>Total</t>
  </si>
  <si>
    <t>–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</si>
  <si>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</si>
  <si>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</si>
  <si>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</si>
  <si>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</si>
  <si>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</si>
  <si>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</si>
  <si>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</si>
  <si>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</si>
  <si>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</si>
  <si>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</si>
  <si>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</si>
  <si>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</si>
  <si>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</si>
  <si>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</si>
  <si>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</si>
  <si>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</si>
  <si>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</si>
  <si>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</si>
  <si>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</si>
  <si>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</si>
  <si>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</si>
  <si>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</si>
  <si>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</si>
  <si>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</si>
  <si>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</si>
  <si>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</si>
  <si>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</si>
  <si>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</si>
  <si>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</si>
  <si>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</si>
  <si>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</si>
  <si>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</si>
  <si>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</si>
  <si>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</si>
  <si>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</si>
  <si>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</si>
  <si>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</si>
  <si>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</si>
  <si>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</si>
  <si>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</si>
  <si>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</si>
  <si>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</si>
  <si>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</si>
  <si>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</si>
  <si>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</si>
  <si>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</si>
  <si>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</si>
  <si>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</si>
  <si>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</si>
  <si>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</si>
  <si>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</si>
  <si>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23.3.  LANA: Análisis provincial de la producción, 2001 (toneladas)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</si>
</sst>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179" fontId="0" fillId="2" borderId="12" xfId="0" applyNumberFormat="1" applyFont="1" applyFill="1" applyBorder="1" applyAlignment="1" applyProtection="1">
      <alignment horizontal="right"/>
      <protection/>
    </xf>
    <xf numFmtId="179" fontId="0" fillId="2" borderId="10" xfId="0" applyNumberFormat="1" applyFont="1" applyFill="1" applyBorder="1" applyAlignment="1" applyProtection="1">
      <alignment horizontal="right"/>
      <protection/>
    </xf>
    <xf numFmtId="179" fontId="0" fillId="2" borderId="13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 quotePrefix="1">
      <alignment horizontal="right"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quotePrefix="1">
      <alignment horizontal="right"/>
    </xf>
    <xf numFmtId="179" fontId="0" fillId="2" borderId="3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 applyProtection="1">
      <alignment horizontal="right"/>
      <protection/>
    </xf>
    <xf numFmtId="179" fontId="7" fillId="2" borderId="1" xfId="0" applyNumberFormat="1" applyFont="1" applyFill="1" applyBorder="1" applyAlignment="1" applyProtection="1">
      <alignment horizontal="right"/>
      <protection/>
    </xf>
    <xf numFmtId="179" fontId="7" fillId="2" borderId="9" xfId="0" applyNumberFormat="1" applyFont="1" applyFill="1" applyBorder="1" applyAlignment="1" applyProtection="1">
      <alignment horizontal="right"/>
      <protection/>
    </xf>
    <xf numFmtId="179" fontId="7" fillId="2" borderId="3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179" fontId="7" fillId="2" borderId="3" xfId="0" applyNumberFormat="1" applyFont="1" applyFill="1" applyBorder="1" applyAlignment="1" quotePrefix="1">
      <alignment horizontal="right"/>
    </xf>
    <xf numFmtId="179" fontId="7" fillId="2" borderId="14" xfId="0" applyNumberFormat="1" applyFont="1" applyFill="1" applyBorder="1" applyAlignment="1">
      <alignment horizontal="right"/>
    </xf>
    <xf numFmtId="179" fontId="7" fillId="2" borderId="15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3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5" width="17.7109375" style="2" customWidth="1"/>
    <col min="6" max="6" width="17.7109375" style="5" customWidth="1"/>
    <col min="7" max="7" width="14.7109375" style="2" customWidth="1"/>
    <col min="8" max="16384" width="11.421875" style="2" customWidth="1"/>
  </cols>
  <sheetData>
    <row r="1" spans="1:6" s="1" customFormat="1" ht="18">
      <c r="A1" s="45" t="s">
        <v>0</v>
      </c>
      <c r="B1" s="45"/>
      <c r="C1" s="45"/>
      <c r="D1" s="45"/>
      <c r="E1" s="45"/>
      <c r="F1" s="45"/>
    </row>
    <row r="3" spans="1:10" ht="15">
      <c r="A3" s="44" t="s">
        <v>54</v>
      </c>
      <c r="B3" s="44"/>
      <c r="C3" s="44"/>
      <c r="D3" s="44"/>
      <c r="E3" s="44"/>
      <c r="F3" s="44"/>
      <c r="G3" s="6"/>
      <c r="H3" s="6"/>
      <c r="I3" s="6"/>
      <c r="J3" s="6"/>
    </row>
    <row r="4" spans="1:10" ht="14.25">
      <c r="A4" s="6"/>
      <c r="B4" s="6"/>
      <c r="C4" s="6"/>
      <c r="D4" s="6"/>
      <c r="E4" s="6"/>
      <c r="F4" s="9"/>
      <c r="G4" s="9"/>
      <c r="H4" s="6"/>
      <c r="I4" s="6"/>
      <c r="J4" s="6"/>
    </row>
    <row r="5" spans="1:7" ht="12.75">
      <c r="A5" s="12" t="s">
        <v>3</v>
      </c>
      <c r="B5" s="10"/>
      <c r="C5" s="10" t="s">
        <v>4</v>
      </c>
      <c r="D5" s="11"/>
      <c r="E5" s="13"/>
      <c r="F5" s="3"/>
      <c r="G5" s="5"/>
    </row>
    <row r="6" spans="1:7" ht="12.75">
      <c r="A6" s="14" t="s">
        <v>5</v>
      </c>
      <c r="B6" s="15"/>
      <c r="C6" s="7"/>
      <c r="D6" s="14"/>
      <c r="E6" s="15" t="s">
        <v>6</v>
      </c>
      <c r="F6" s="4" t="s">
        <v>1</v>
      </c>
      <c r="G6" s="5"/>
    </row>
    <row r="7" spans="1:7" ht="13.5" thickBot="1">
      <c r="A7" s="14"/>
      <c r="B7" s="15" t="s">
        <v>7</v>
      </c>
      <c r="C7" s="16" t="s">
        <v>8</v>
      </c>
      <c r="D7" s="14" t="s">
        <v>9</v>
      </c>
      <c r="E7" s="17"/>
      <c r="F7" s="18"/>
      <c r="G7" s="5"/>
    </row>
    <row r="8" spans="1:7" ht="12.75">
      <c r="A8" s="19" t="s">
        <v>10</v>
      </c>
      <c r="B8" s="23">
        <v>0.365</v>
      </c>
      <c r="C8" s="23">
        <v>7.4095</v>
      </c>
      <c r="D8" s="23">
        <v>55.5895</v>
      </c>
      <c r="E8" s="24">
        <v>5.5042</v>
      </c>
      <c r="F8" s="25">
        <v>68.8682</v>
      </c>
      <c r="G8" s="5"/>
    </row>
    <row r="9" spans="1:7" ht="12.75">
      <c r="A9" s="20" t="s">
        <v>11</v>
      </c>
      <c r="B9" s="8" t="s">
        <v>2</v>
      </c>
      <c r="C9" s="27">
        <v>16.2</v>
      </c>
      <c r="D9" s="27">
        <v>125.6</v>
      </c>
      <c r="E9" s="28"/>
      <c r="F9" s="29">
        <v>141.8</v>
      </c>
      <c r="G9" s="5"/>
    </row>
    <row r="10" spans="1:7" ht="12.75">
      <c r="A10" s="20" t="s">
        <v>12</v>
      </c>
      <c r="B10" s="8" t="s">
        <v>2</v>
      </c>
      <c r="C10" s="8" t="s">
        <v>2</v>
      </c>
      <c r="D10" s="27">
        <v>130</v>
      </c>
      <c r="E10" s="30">
        <v>0.7</v>
      </c>
      <c r="F10" s="29">
        <v>130.7</v>
      </c>
      <c r="G10" s="5"/>
    </row>
    <row r="11" spans="1:7" ht="12.75">
      <c r="A11" s="20" t="s">
        <v>13</v>
      </c>
      <c r="B11" s="8" t="s">
        <v>2</v>
      </c>
      <c r="C11" s="27">
        <v>2.5</v>
      </c>
      <c r="D11" s="27">
        <v>66.2</v>
      </c>
      <c r="E11" s="30">
        <v>4.8</v>
      </c>
      <c r="F11" s="29">
        <v>73.5</v>
      </c>
      <c r="G11" s="5"/>
    </row>
    <row r="12" spans="1:7" s="41" customFormat="1" ht="12.75">
      <c r="A12" s="21" t="str">
        <f>UPPER(" Galicia")</f>
        <v> GALICIA</v>
      </c>
      <c r="B12" s="31">
        <v>0.365</v>
      </c>
      <c r="C12" s="31">
        <v>26.1095</v>
      </c>
      <c r="D12" s="31">
        <v>377.3895</v>
      </c>
      <c r="E12" s="32">
        <v>11.0042</v>
      </c>
      <c r="F12" s="33">
        <v>414.8682</v>
      </c>
      <c r="G12" s="40"/>
    </row>
    <row r="13" spans="1:7" ht="12.75">
      <c r="A13" s="20"/>
      <c r="B13" s="34"/>
      <c r="C13" s="34"/>
      <c r="D13" s="34"/>
      <c r="E13" s="35"/>
      <c r="F13" s="29"/>
      <c r="G13" s="5"/>
    </row>
    <row r="14" spans="1:7" s="41" customFormat="1" ht="12.75">
      <c r="A14" s="21" t="str">
        <f>UPPER(" P. de Asturias")</f>
        <v> P. DE ASTURIAS</v>
      </c>
      <c r="B14" s="39" t="s">
        <v>2</v>
      </c>
      <c r="C14" s="39" t="s">
        <v>2</v>
      </c>
      <c r="D14" s="31">
        <v>159.7</v>
      </c>
      <c r="E14" s="39" t="s">
        <v>2</v>
      </c>
      <c r="F14" s="33">
        <v>159.7</v>
      </c>
      <c r="G14" s="40"/>
    </row>
    <row r="15" spans="1:7" ht="12.75">
      <c r="A15" s="20"/>
      <c r="B15" s="34"/>
      <c r="C15" s="34"/>
      <c r="D15" s="34"/>
      <c r="E15" s="35"/>
      <c r="F15" s="29"/>
      <c r="G15" s="5"/>
    </row>
    <row r="16" spans="1:7" s="41" customFormat="1" ht="12.75">
      <c r="A16" s="21" t="str">
        <f>UPPER(" Cantabria")</f>
        <v> CANTABRIA</v>
      </c>
      <c r="B16" s="39" t="s">
        <v>2</v>
      </c>
      <c r="C16" s="39" t="s">
        <v>2</v>
      </c>
      <c r="D16" s="31">
        <v>72.53335000067706</v>
      </c>
      <c r="E16" s="32">
        <v>0.07866055329117523</v>
      </c>
      <c r="F16" s="33">
        <v>72.61201055396823</v>
      </c>
      <c r="G16" s="40"/>
    </row>
    <row r="17" spans="1:7" ht="12.75">
      <c r="A17" s="20"/>
      <c r="B17" s="34"/>
      <c r="C17" s="34"/>
      <c r="D17" s="34"/>
      <c r="E17" s="35"/>
      <c r="F17" s="29"/>
      <c r="G17" s="5"/>
    </row>
    <row r="18" spans="1:7" ht="12.75">
      <c r="A18" s="20" t="s">
        <v>14</v>
      </c>
      <c r="B18" s="8" t="s">
        <v>2</v>
      </c>
      <c r="C18" s="27">
        <v>47.904</v>
      </c>
      <c r="D18" s="27">
        <v>140.353</v>
      </c>
      <c r="E18" s="8" t="s">
        <v>2</v>
      </c>
      <c r="F18" s="29">
        <v>188.257</v>
      </c>
      <c r="G18" s="5"/>
    </row>
    <row r="19" spans="1:7" ht="12.75">
      <c r="A19" s="20" t="s">
        <v>15</v>
      </c>
      <c r="B19" s="8" t="s">
        <v>2</v>
      </c>
      <c r="C19" s="8" t="s">
        <v>2</v>
      </c>
      <c r="D19" s="27">
        <v>327.099</v>
      </c>
      <c r="E19" s="8" t="s">
        <v>2</v>
      </c>
      <c r="F19" s="29">
        <v>327.099</v>
      </c>
      <c r="G19" s="5"/>
    </row>
    <row r="20" spans="1:7" ht="12.75">
      <c r="A20" s="20" t="s">
        <v>16</v>
      </c>
      <c r="B20" s="8" t="s">
        <v>2</v>
      </c>
      <c r="C20" s="8" t="s">
        <v>2</v>
      </c>
      <c r="D20" s="27">
        <v>141.428</v>
      </c>
      <c r="E20" s="8" t="s">
        <v>2</v>
      </c>
      <c r="F20" s="29">
        <v>141.428</v>
      </c>
      <c r="G20" s="5"/>
    </row>
    <row r="21" spans="1:7" s="41" customFormat="1" ht="12.75">
      <c r="A21" s="21" t="str">
        <f>UPPER(" Pais Vasco")</f>
        <v> PAIS VASCO</v>
      </c>
      <c r="B21" s="39" t="s">
        <v>2</v>
      </c>
      <c r="C21" s="31">
        <v>47.904</v>
      </c>
      <c r="D21" s="31">
        <v>608.88</v>
      </c>
      <c r="E21" s="39" t="s">
        <v>2</v>
      </c>
      <c r="F21" s="33">
        <v>656.784</v>
      </c>
      <c r="G21" s="40"/>
    </row>
    <row r="22" spans="1:7" ht="12.75">
      <c r="A22" s="20"/>
      <c r="B22" s="34"/>
      <c r="C22" s="34"/>
      <c r="D22" s="34"/>
      <c r="E22" s="35"/>
      <c r="F22" s="29"/>
      <c r="G22" s="5"/>
    </row>
    <row r="23" spans="1:7" s="41" customFormat="1" ht="12.75">
      <c r="A23" s="21" t="str">
        <f>UPPER(" Navarra")</f>
        <v> NAVARRA</v>
      </c>
      <c r="B23" s="39" t="s">
        <v>2</v>
      </c>
      <c r="C23" s="31">
        <v>421.53</v>
      </c>
      <c r="D23" s="31">
        <v>742.14</v>
      </c>
      <c r="E23" s="39" t="s">
        <v>2</v>
      </c>
      <c r="F23" s="33">
        <v>1163.67</v>
      </c>
      <c r="G23" s="40"/>
    </row>
    <row r="24" spans="1:7" ht="12.75">
      <c r="A24" s="20"/>
      <c r="B24" s="34"/>
      <c r="C24" s="34"/>
      <c r="D24" s="34"/>
      <c r="E24" s="35"/>
      <c r="F24" s="29"/>
      <c r="G24" s="5"/>
    </row>
    <row r="25" spans="1:7" ht="12.75">
      <c r="A25" s="21" t="str">
        <f>UPPER(" La Rioja")</f>
        <v> LA RIOJA</v>
      </c>
      <c r="B25" s="31">
        <v>13.7</v>
      </c>
      <c r="C25" s="31">
        <v>294.9</v>
      </c>
      <c r="D25" s="31">
        <v>34.4</v>
      </c>
      <c r="E25" s="32">
        <v>20.2</v>
      </c>
      <c r="F25" s="33">
        <v>363.2</v>
      </c>
      <c r="G25" s="5"/>
    </row>
    <row r="26" spans="1:7" ht="12.75">
      <c r="A26" s="20"/>
      <c r="B26" s="27"/>
      <c r="C26" s="34"/>
      <c r="D26" s="34"/>
      <c r="E26" s="35"/>
      <c r="F26" s="29"/>
      <c r="G26" s="5"/>
    </row>
    <row r="27" spans="1:7" ht="12.75">
      <c r="A27" s="20" t="s">
        <v>17</v>
      </c>
      <c r="B27" s="8" t="s">
        <v>2</v>
      </c>
      <c r="C27" s="27">
        <v>1157.77</v>
      </c>
      <c r="D27" s="8" t="s">
        <v>2</v>
      </c>
      <c r="E27" s="30">
        <v>3.45</v>
      </c>
      <c r="F27" s="29">
        <v>1161.22</v>
      </c>
      <c r="G27" s="5"/>
    </row>
    <row r="28" spans="1:7" ht="12.75">
      <c r="A28" s="20" t="s">
        <v>18</v>
      </c>
      <c r="B28" s="27">
        <v>47.3</v>
      </c>
      <c r="C28" s="27">
        <v>976.6</v>
      </c>
      <c r="D28" s="27">
        <v>25.2</v>
      </c>
      <c r="E28" s="30">
        <v>12.6</v>
      </c>
      <c r="F28" s="29">
        <v>1061.7</v>
      </c>
      <c r="G28" s="5"/>
    </row>
    <row r="29" spans="1:7" ht="12.75">
      <c r="A29" s="20" t="s">
        <v>19</v>
      </c>
      <c r="B29" s="8" t="s">
        <v>2</v>
      </c>
      <c r="C29" s="27">
        <v>1251</v>
      </c>
      <c r="D29" s="8" t="s">
        <v>2</v>
      </c>
      <c r="E29" s="30">
        <v>27</v>
      </c>
      <c r="F29" s="29">
        <v>1278</v>
      </c>
      <c r="G29" s="5"/>
    </row>
    <row r="30" spans="1:7" ht="12.75">
      <c r="A30" s="21" t="str">
        <f>UPPER(" Aragon")</f>
        <v> ARAGON</v>
      </c>
      <c r="B30" s="31">
        <v>47.3</v>
      </c>
      <c r="C30" s="31">
        <v>3385.37</v>
      </c>
      <c r="D30" s="31">
        <v>25.2</v>
      </c>
      <c r="E30" s="32">
        <v>43.05</v>
      </c>
      <c r="F30" s="33">
        <v>3500.92</v>
      </c>
      <c r="G30" s="5"/>
    </row>
    <row r="31" spans="1:7" ht="12.75">
      <c r="A31" s="20"/>
      <c r="B31" s="34"/>
      <c r="C31" s="34"/>
      <c r="D31" s="34"/>
      <c r="E31" s="35"/>
      <c r="F31" s="29"/>
      <c r="G31" s="5"/>
    </row>
    <row r="32" spans="1:7" ht="12.75">
      <c r="A32" s="20" t="s">
        <v>20</v>
      </c>
      <c r="B32" s="8" t="s">
        <v>2</v>
      </c>
      <c r="C32" s="27">
        <v>373.2</v>
      </c>
      <c r="D32" s="27">
        <v>14.2</v>
      </c>
      <c r="E32" s="30">
        <v>5.3</v>
      </c>
      <c r="F32" s="29">
        <v>392.7</v>
      </c>
      <c r="G32" s="5"/>
    </row>
    <row r="33" spans="1:7" ht="12.75">
      <c r="A33" s="20" t="s">
        <v>21</v>
      </c>
      <c r="B33" s="8" t="s">
        <v>2</v>
      </c>
      <c r="C33" s="27">
        <v>240</v>
      </c>
      <c r="D33" s="8" t="s">
        <v>2</v>
      </c>
      <c r="E33" s="28">
        <v>0</v>
      </c>
      <c r="F33" s="29">
        <v>240</v>
      </c>
      <c r="G33" s="5"/>
    </row>
    <row r="34" spans="1:7" ht="12.75">
      <c r="A34" s="20" t="s">
        <v>22</v>
      </c>
      <c r="B34" s="8" t="s">
        <v>2</v>
      </c>
      <c r="C34" s="27">
        <v>366.96</v>
      </c>
      <c r="D34" s="8" t="s">
        <v>2</v>
      </c>
      <c r="E34" s="30">
        <v>7.65</v>
      </c>
      <c r="F34" s="29">
        <v>374.61</v>
      </c>
      <c r="G34" s="5"/>
    </row>
    <row r="35" spans="1:7" ht="12.75">
      <c r="A35" s="20" t="s">
        <v>23</v>
      </c>
      <c r="B35" s="8" t="s">
        <v>2</v>
      </c>
      <c r="C35" s="27">
        <v>89.664</v>
      </c>
      <c r="D35" s="27">
        <v>17.858</v>
      </c>
      <c r="E35" s="30">
        <v>0.12</v>
      </c>
      <c r="F35" s="29">
        <v>107.64200000000001</v>
      </c>
      <c r="G35" s="5"/>
    </row>
    <row r="36" spans="1:7" s="41" customFormat="1" ht="12.75">
      <c r="A36" s="21" t="str">
        <f>UPPER(" Cataluña")</f>
        <v> CATALUÑA</v>
      </c>
      <c r="B36" s="39" t="s">
        <v>2</v>
      </c>
      <c r="C36" s="31">
        <v>1069.824</v>
      </c>
      <c r="D36" s="31">
        <v>32.058</v>
      </c>
      <c r="E36" s="32">
        <v>13.07</v>
      </c>
      <c r="F36" s="33">
        <v>1114.952</v>
      </c>
      <c r="G36" s="40"/>
    </row>
    <row r="37" spans="1:7" ht="12.75">
      <c r="A37" s="20"/>
      <c r="B37" s="34"/>
      <c r="C37" s="34"/>
      <c r="D37" s="34"/>
      <c r="E37" s="35"/>
      <c r="F37" s="29"/>
      <c r="G37" s="5"/>
    </row>
    <row r="38" spans="1:7" s="41" customFormat="1" ht="12.75">
      <c r="A38" s="21" t="str">
        <f>UPPER(" Baleares")</f>
        <v> BALEARES</v>
      </c>
      <c r="B38" s="39" t="s">
        <v>2</v>
      </c>
      <c r="C38" s="31">
        <v>671</v>
      </c>
      <c r="D38" s="39" t="s">
        <v>2</v>
      </c>
      <c r="E38" s="39" t="s">
        <v>2</v>
      </c>
      <c r="F38" s="42" t="s">
        <v>2</v>
      </c>
      <c r="G38" s="40"/>
    </row>
    <row r="39" spans="1:7" ht="12.75">
      <c r="A39" s="20"/>
      <c r="B39" s="34"/>
      <c r="C39" s="34"/>
      <c r="D39" s="34"/>
      <c r="E39" s="35"/>
      <c r="F39" s="29"/>
      <c r="G39" s="5"/>
    </row>
    <row r="40" spans="1:7" ht="12.75">
      <c r="A40" s="20" t="s">
        <v>24</v>
      </c>
      <c r="B40" s="27">
        <v>37.494</v>
      </c>
      <c r="C40" s="27">
        <v>356.647</v>
      </c>
      <c r="D40" s="27">
        <v>39.838</v>
      </c>
      <c r="E40" s="30">
        <v>8.908</v>
      </c>
      <c r="F40" s="29">
        <v>442.887</v>
      </c>
      <c r="G40" s="5"/>
    </row>
    <row r="41" spans="1:7" ht="12.75">
      <c r="A41" s="20" t="s">
        <v>25</v>
      </c>
      <c r="B41" s="26">
        <v>0</v>
      </c>
      <c r="C41" s="27">
        <v>103.694</v>
      </c>
      <c r="D41" s="27">
        <v>448.752</v>
      </c>
      <c r="E41" s="30">
        <v>0.19</v>
      </c>
      <c r="F41" s="29">
        <v>552.6360000000001</v>
      </c>
      <c r="G41" s="5"/>
    </row>
    <row r="42" spans="1:7" ht="12.75">
      <c r="A42" s="20" t="s">
        <v>26</v>
      </c>
      <c r="B42" s="27">
        <v>435</v>
      </c>
      <c r="C42" s="27">
        <v>12.5</v>
      </c>
      <c r="D42" s="27">
        <v>1092.4</v>
      </c>
      <c r="E42" s="30">
        <v>3.6</v>
      </c>
      <c r="F42" s="29">
        <v>1543.5</v>
      </c>
      <c r="G42" s="5"/>
    </row>
    <row r="43" spans="1:7" ht="12.75">
      <c r="A43" s="20" t="s">
        <v>27</v>
      </c>
      <c r="B43" s="26">
        <v>2.2</v>
      </c>
      <c r="C43" s="8" t="s">
        <v>2</v>
      </c>
      <c r="D43" s="27">
        <v>628</v>
      </c>
      <c r="E43" s="30">
        <v>0.74</v>
      </c>
      <c r="F43" s="29">
        <v>630.94</v>
      </c>
      <c r="G43" s="5"/>
    </row>
    <row r="44" spans="1:7" ht="12.75">
      <c r="A44" s="20" t="s">
        <v>28</v>
      </c>
      <c r="B44" s="26">
        <v>1.96</v>
      </c>
      <c r="C44" s="27">
        <v>689.1</v>
      </c>
      <c r="D44" s="27">
        <v>259.94</v>
      </c>
      <c r="E44" s="30">
        <v>4.15</v>
      </c>
      <c r="F44" s="29">
        <v>955.15</v>
      </c>
      <c r="G44" s="5"/>
    </row>
    <row r="45" spans="1:7" ht="12.75">
      <c r="A45" s="20" t="s">
        <v>29</v>
      </c>
      <c r="B45" s="27">
        <v>49.07</v>
      </c>
      <c r="C45" s="27">
        <v>396.94</v>
      </c>
      <c r="D45" s="27">
        <v>185.52</v>
      </c>
      <c r="E45" s="30">
        <v>0.55</v>
      </c>
      <c r="F45" s="29">
        <v>632.08</v>
      </c>
      <c r="G45" s="5"/>
    </row>
    <row r="46" spans="1:7" ht="12.75">
      <c r="A46" s="20" t="s">
        <v>30</v>
      </c>
      <c r="B46" s="27">
        <v>70.8</v>
      </c>
      <c r="C46" s="27">
        <v>497.415</v>
      </c>
      <c r="D46" s="27">
        <v>7.875</v>
      </c>
      <c r="E46" s="30">
        <v>14.887</v>
      </c>
      <c r="F46" s="29">
        <v>590.9770000000001</v>
      </c>
      <c r="G46" s="5"/>
    </row>
    <row r="47" spans="1:7" ht="12.75">
      <c r="A47" s="20" t="s">
        <v>31</v>
      </c>
      <c r="B47" s="8" t="s">
        <v>2</v>
      </c>
      <c r="C47" s="27">
        <v>230.114</v>
      </c>
      <c r="D47" s="27">
        <v>478.6</v>
      </c>
      <c r="E47" s="30">
        <v>19.74</v>
      </c>
      <c r="F47" s="29">
        <v>728.4540000000001</v>
      </c>
      <c r="G47" s="5"/>
    </row>
    <row r="48" spans="1:7" ht="12.75">
      <c r="A48" s="20" t="s">
        <v>32</v>
      </c>
      <c r="B48" s="8" t="s">
        <v>2</v>
      </c>
      <c r="C48" s="27">
        <v>456.14</v>
      </c>
      <c r="D48" s="27">
        <v>718.22</v>
      </c>
      <c r="E48" s="30">
        <v>25.97</v>
      </c>
      <c r="F48" s="29">
        <v>1200.33</v>
      </c>
      <c r="G48" s="5"/>
    </row>
    <row r="49" spans="1:7" ht="12.75">
      <c r="A49" s="21" t="str">
        <f>UPPER(" Castilla y Leon")</f>
        <v> CASTILLA Y LEON</v>
      </c>
      <c r="B49" s="31">
        <v>596.524</v>
      </c>
      <c r="C49" s="31">
        <v>2742.55</v>
      </c>
      <c r="D49" s="31">
        <v>3859.1450000000004</v>
      </c>
      <c r="E49" s="32">
        <v>78.735</v>
      </c>
      <c r="F49" s="33">
        <v>7276.954000000001</v>
      </c>
      <c r="G49" s="5"/>
    </row>
    <row r="50" spans="1:7" ht="12.75">
      <c r="A50" s="20"/>
      <c r="B50" s="34"/>
      <c r="C50" s="34"/>
      <c r="D50" s="34"/>
      <c r="E50" s="35"/>
      <c r="F50" s="29"/>
      <c r="G50" s="5"/>
    </row>
    <row r="51" spans="1:7" s="41" customFormat="1" ht="12.75">
      <c r="A51" s="21" t="str">
        <f>UPPER(" Madrid")</f>
        <v> MADRID</v>
      </c>
      <c r="B51" s="39" t="s">
        <v>2</v>
      </c>
      <c r="C51" s="31">
        <v>292.62</v>
      </c>
      <c r="D51" s="31">
        <v>41.15</v>
      </c>
      <c r="E51" s="39" t="s">
        <v>2</v>
      </c>
      <c r="F51" s="33">
        <v>333.76</v>
      </c>
      <c r="G51" s="40"/>
    </row>
    <row r="52" spans="1:7" ht="12.75">
      <c r="A52" s="20"/>
      <c r="B52" s="34"/>
      <c r="C52" s="34"/>
      <c r="D52" s="34"/>
      <c r="E52" s="35"/>
      <c r="F52" s="29"/>
      <c r="G52" s="5"/>
    </row>
    <row r="53" spans="1:7" ht="12.75">
      <c r="A53" s="20" t="s">
        <v>33</v>
      </c>
      <c r="B53" s="8" t="s">
        <v>2</v>
      </c>
      <c r="C53" s="27">
        <v>1113.09</v>
      </c>
      <c r="D53" s="8" t="s">
        <v>2</v>
      </c>
      <c r="E53" s="30">
        <v>22.35</v>
      </c>
      <c r="F53" s="29">
        <v>1135.44</v>
      </c>
      <c r="G53" s="5"/>
    </row>
    <row r="54" spans="1:7" ht="12.75">
      <c r="A54" s="20" t="s">
        <v>34</v>
      </c>
      <c r="B54" s="27">
        <v>437.08</v>
      </c>
      <c r="C54" s="27">
        <v>1794.797</v>
      </c>
      <c r="D54" s="28">
        <v>5.25</v>
      </c>
      <c r="E54" s="30">
        <v>18.172</v>
      </c>
      <c r="F54" s="29">
        <v>2255.299</v>
      </c>
      <c r="G54" s="5"/>
    </row>
    <row r="55" spans="1:7" ht="12.75">
      <c r="A55" s="20" t="s">
        <v>35</v>
      </c>
      <c r="B55" s="27">
        <v>80</v>
      </c>
      <c r="C55" s="27">
        <v>704.14</v>
      </c>
      <c r="D55" s="28">
        <v>42.9</v>
      </c>
      <c r="E55" s="30">
        <v>21.83</v>
      </c>
      <c r="F55" s="29">
        <v>848.87</v>
      </c>
      <c r="G55" s="5"/>
    </row>
    <row r="56" spans="1:7" ht="12.75">
      <c r="A56" s="20" t="s">
        <v>36</v>
      </c>
      <c r="B56" s="8" t="s">
        <v>2</v>
      </c>
      <c r="C56" s="27">
        <v>366.7</v>
      </c>
      <c r="D56" s="8" t="s">
        <v>2</v>
      </c>
      <c r="E56" s="8" t="s">
        <v>2</v>
      </c>
      <c r="F56" s="29">
        <v>366.7</v>
      </c>
      <c r="G56" s="5"/>
    </row>
    <row r="57" spans="1:7" ht="12.75">
      <c r="A57" s="20" t="s">
        <v>37</v>
      </c>
      <c r="B57" s="27">
        <v>34.2</v>
      </c>
      <c r="C57" s="27">
        <v>785.8</v>
      </c>
      <c r="D57" s="27">
        <v>8</v>
      </c>
      <c r="E57" s="30">
        <v>0.8</v>
      </c>
      <c r="F57" s="29">
        <v>828.8</v>
      </c>
      <c r="G57" s="5"/>
    </row>
    <row r="58" spans="1:7" ht="12.75">
      <c r="A58" s="21" t="str">
        <f>UPPER(" Castilla-La Mancha")</f>
        <v> CASTILLA-LA MANCHA</v>
      </c>
      <c r="B58" s="31">
        <v>551.28</v>
      </c>
      <c r="C58" s="31">
        <v>4764.526999999999</v>
      </c>
      <c r="D58" s="31">
        <v>56.15</v>
      </c>
      <c r="E58" s="32">
        <v>63.152</v>
      </c>
      <c r="F58" s="33">
        <v>5435.108999999999</v>
      </c>
      <c r="G58" s="5"/>
    </row>
    <row r="59" spans="1:7" ht="12.75">
      <c r="A59" s="20"/>
      <c r="B59" s="34"/>
      <c r="C59" s="34"/>
      <c r="D59" s="34"/>
      <c r="E59" s="35"/>
      <c r="F59" s="29"/>
      <c r="G59" s="5"/>
    </row>
    <row r="60" spans="1:7" ht="12.75">
      <c r="A60" s="20" t="s">
        <v>38</v>
      </c>
      <c r="B60" s="8" t="s">
        <v>2</v>
      </c>
      <c r="C60" s="27">
        <v>78.891</v>
      </c>
      <c r="D60" s="28">
        <v>32.32</v>
      </c>
      <c r="E60" s="8" t="s">
        <v>2</v>
      </c>
      <c r="F60" s="29">
        <v>111.21100000000001</v>
      </c>
      <c r="G60" s="5"/>
    </row>
    <row r="61" spans="1:7" ht="12.75">
      <c r="A61" s="20" t="s">
        <v>39</v>
      </c>
      <c r="B61" s="8" t="s">
        <v>2</v>
      </c>
      <c r="C61" s="27">
        <v>188.953</v>
      </c>
      <c r="D61" s="8" t="s">
        <v>2</v>
      </c>
      <c r="E61" s="30">
        <v>1.273</v>
      </c>
      <c r="F61" s="29">
        <v>190.226</v>
      </c>
      <c r="G61" s="5"/>
    </row>
    <row r="62" spans="1:7" ht="12.75">
      <c r="A62" s="20" t="s">
        <v>40</v>
      </c>
      <c r="B62" s="27">
        <v>31.6546</v>
      </c>
      <c r="C62" s="27">
        <v>100.62936</v>
      </c>
      <c r="D62" s="27">
        <v>37.646</v>
      </c>
      <c r="E62" s="30">
        <v>2.6825</v>
      </c>
      <c r="F62" s="29">
        <v>172.61246</v>
      </c>
      <c r="G62" s="5"/>
    </row>
    <row r="63" spans="1:7" ht="12.75">
      <c r="A63" s="21" t="str">
        <f>UPPER(" C. Valenciana")</f>
        <v> C. VALENCIANA</v>
      </c>
      <c r="B63" s="31">
        <v>31.6546</v>
      </c>
      <c r="C63" s="31">
        <v>368.47336</v>
      </c>
      <c r="D63" s="31">
        <v>69.96600000000001</v>
      </c>
      <c r="E63" s="32">
        <v>3.9555</v>
      </c>
      <c r="F63" s="33">
        <v>474.04946</v>
      </c>
      <c r="G63" s="5"/>
    </row>
    <row r="64" spans="1:7" ht="12.75">
      <c r="A64" s="20"/>
      <c r="B64" s="34"/>
      <c r="C64" s="34"/>
      <c r="D64" s="34"/>
      <c r="E64" s="35"/>
      <c r="F64" s="29"/>
      <c r="G64" s="5"/>
    </row>
    <row r="65" spans="1:7" s="41" customFormat="1" ht="12.75">
      <c r="A65" s="21" t="str">
        <f>UPPER(" R. de Murcia")</f>
        <v> R. DE MURCIA</v>
      </c>
      <c r="B65" s="39" t="s">
        <v>2</v>
      </c>
      <c r="C65" s="31">
        <v>308.00939999999997</v>
      </c>
      <c r="D65" s="31">
        <v>86.76844</v>
      </c>
      <c r="E65" s="32">
        <v>15.8848</v>
      </c>
      <c r="F65" s="33">
        <v>410.66263999999995</v>
      </c>
      <c r="G65" s="40"/>
    </row>
    <row r="66" spans="1:7" ht="12.75">
      <c r="A66" s="20"/>
      <c r="B66" s="34"/>
      <c r="C66" s="34"/>
      <c r="D66" s="34"/>
      <c r="E66" s="35"/>
      <c r="F66" s="29"/>
      <c r="G66" s="5"/>
    </row>
    <row r="67" spans="1:7" ht="12.75">
      <c r="A67" s="20" t="s">
        <v>41</v>
      </c>
      <c r="B67" s="27">
        <v>3649.2141</v>
      </c>
      <c r="C67" s="27">
        <v>358.704</v>
      </c>
      <c r="D67" s="27">
        <v>125.3478</v>
      </c>
      <c r="E67" s="30">
        <v>3.7866999999999997</v>
      </c>
      <c r="F67" s="29">
        <v>4137.0526</v>
      </c>
      <c r="G67" s="5"/>
    </row>
    <row r="68" spans="1:7" ht="12.75">
      <c r="A68" s="20" t="s">
        <v>42</v>
      </c>
      <c r="B68" s="27">
        <v>752.156</v>
      </c>
      <c r="C68" s="27">
        <v>1672.56</v>
      </c>
      <c r="D68" s="27">
        <v>27.339399999999998</v>
      </c>
      <c r="E68" s="30">
        <v>16.454</v>
      </c>
      <c r="F68" s="29">
        <v>2468.5094</v>
      </c>
      <c r="G68" s="5"/>
    </row>
    <row r="69" spans="1:7" ht="12.75">
      <c r="A69" s="21" t="str">
        <f>UPPER(" Extremadura")</f>
        <v> EXTREMADURA</v>
      </c>
      <c r="B69" s="31">
        <v>4401.3701</v>
      </c>
      <c r="C69" s="31">
        <v>2031.264</v>
      </c>
      <c r="D69" s="31">
        <v>152.68720000000002</v>
      </c>
      <c r="E69" s="32">
        <v>20.2407</v>
      </c>
      <c r="F69" s="36">
        <v>6605.562000000001</v>
      </c>
      <c r="G69" s="5"/>
    </row>
    <row r="70" spans="1:7" ht="12.75">
      <c r="A70" s="20"/>
      <c r="B70" s="34"/>
      <c r="C70" s="34"/>
      <c r="D70" s="34"/>
      <c r="E70" s="35"/>
      <c r="F70" s="29"/>
      <c r="G70" s="5"/>
    </row>
    <row r="71" spans="1:7" ht="12.75">
      <c r="A71" s="20" t="s">
        <v>43</v>
      </c>
      <c r="B71" s="27">
        <v>20.158908</v>
      </c>
      <c r="C71" s="27">
        <v>168.47087399999998</v>
      </c>
      <c r="D71" s="27">
        <v>21.598830000000003</v>
      </c>
      <c r="E71" s="30">
        <v>2.39987</v>
      </c>
      <c r="F71" s="29">
        <v>212.62848199999996</v>
      </c>
      <c r="G71" s="5"/>
    </row>
    <row r="72" spans="1:7" ht="12.75">
      <c r="A72" s="20" t="s">
        <v>44</v>
      </c>
      <c r="B72" s="27">
        <v>4</v>
      </c>
      <c r="C72" s="27">
        <v>19.4</v>
      </c>
      <c r="D72" s="27">
        <v>0.5</v>
      </c>
      <c r="E72" s="8" t="s">
        <v>2</v>
      </c>
      <c r="F72" s="29">
        <v>23.9</v>
      </c>
      <c r="G72" s="5"/>
    </row>
    <row r="73" spans="1:7" ht="12.75">
      <c r="A73" s="20" t="s">
        <v>45</v>
      </c>
      <c r="B73" s="27">
        <v>88.0528</v>
      </c>
      <c r="C73" s="27">
        <v>608.361</v>
      </c>
      <c r="D73" s="27">
        <v>38.82328</v>
      </c>
      <c r="E73" s="8" t="s">
        <v>2</v>
      </c>
      <c r="F73" s="29">
        <v>735.23708</v>
      </c>
      <c r="G73" s="5"/>
    </row>
    <row r="74" spans="1:7" ht="12.75">
      <c r="A74" s="20" t="s">
        <v>46</v>
      </c>
      <c r="B74" s="8" t="s">
        <v>2</v>
      </c>
      <c r="C74" s="27">
        <v>305.69</v>
      </c>
      <c r="D74" s="8" t="s">
        <v>2</v>
      </c>
      <c r="E74" s="8" t="s">
        <v>2</v>
      </c>
      <c r="F74" s="29">
        <v>305.69</v>
      </c>
      <c r="G74" s="5"/>
    </row>
    <row r="75" spans="1:7" ht="12.75">
      <c r="A75" s="20" t="s">
        <v>47</v>
      </c>
      <c r="B75" s="27">
        <v>24.65</v>
      </c>
      <c r="C75" s="27">
        <v>344</v>
      </c>
      <c r="D75" s="27">
        <v>23</v>
      </c>
      <c r="E75" s="30">
        <v>0.9</v>
      </c>
      <c r="F75" s="29">
        <v>392.55</v>
      </c>
      <c r="G75" s="5"/>
    </row>
    <row r="76" spans="1:7" ht="12.75">
      <c r="A76" s="20" t="s">
        <v>48</v>
      </c>
      <c r="B76" s="27">
        <v>12.34</v>
      </c>
      <c r="C76" s="27">
        <v>345.47</v>
      </c>
      <c r="D76" s="27">
        <v>72.18</v>
      </c>
      <c r="E76" s="8" t="s">
        <v>2</v>
      </c>
      <c r="F76" s="29">
        <v>429.99</v>
      </c>
      <c r="G76" s="5"/>
    </row>
    <row r="77" spans="1:7" ht="12.75">
      <c r="A77" s="20" t="s">
        <v>49</v>
      </c>
      <c r="B77" s="27">
        <v>17</v>
      </c>
      <c r="C77" s="27">
        <v>208.95</v>
      </c>
      <c r="D77" s="27">
        <v>18</v>
      </c>
      <c r="E77" s="30">
        <v>1.9</v>
      </c>
      <c r="F77" s="29">
        <v>245.85</v>
      </c>
      <c r="G77" s="5"/>
    </row>
    <row r="78" spans="1:7" ht="12.75">
      <c r="A78" s="20" t="s">
        <v>50</v>
      </c>
      <c r="B78" s="27">
        <v>360.9607050189657</v>
      </c>
      <c r="C78" s="27">
        <v>448.5538001347373</v>
      </c>
      <c r="D78" s="27">
        <v>0.40464934608456227</v>
      </c>
      <c r="E78" s="30">
        <v>0.890228561386037</v>
      </c>
      <c r="F78" s="29">
        <v>810.8093830611735</v>
      </c>
      <c r="G78" s="5"/>
    </row>
    <row r="79" spans="1:7" ht="12.75">
      <c r="A79" s="21" t="str">
        <f>UPPER(" Andalucia")</f>
        <v> ANDALUCIA</v>
      </c>
      <c r="B79" s="31">
        <v>527.1624130189657</v>
      </c>
      <c r="C79" s="31">
        <v>2448.8956741347374</v>
      </c>
      <c r="D79" s="31">
        <v>174.50675934608458</v>
      </c>
      <c r="E79" s="32">
        <v>6.090098561386037</v>
      </c>
      <c r="F79" s="33">
        <v>3156.6549450611737</v>
      </c>
      <c r="G79" s="5"/>
    </row>
    <row r="80" spans="1:7" ht="12.75">
      <c r="A80" s="20"/>
      <c r="B80" s="34"/>
      <c r="C80" s="34"/>
      <c r="D80" s="34"/>
      <c r="E80" s="35"/>
      <c r="F80" s="29"/>
      <c r="G80" s="5"/>
    </row>
    <row r="81" spans="1:7" ht="12.75">
      <c r="A81" s="20" t="s">
        <v>51</v>
      </c>
      <c r="B81" s="8" t="s">
        <v>2</v>
      </c>
      <c r="C81" s="8" t="s">
        <v>2</v>
      </c>
      <c r="D81" s="27">
        <v>49.145</v>
      </c>
      <c r="E81" s="8" t="s">
        <v>2</v>
      </c>
      <c r="F81" s="29">
        <v>49.145</v>
      </c>
      <c r="G81" s="5"/>
    </row>
    <row r="82" spans="1:7" ht="12.75">
      <c r="A82" s="20" t="s">
        <v>52</v>
      </c>
      <c r="B82" s="8" t="s">
        <v>2</v>
      </c>
      <c r="C82" s="8" t="s">
        <v>2</v>
      </c>
      <c r="D82" s="27">
        <v>20.65</v>
      </c>
      <c r="E82" s="30">
        <v>1.2</v>
      </c>
      <c r="F82" s="29">
        <v>21.85</v>
      </c>
      <c r="G82" s="5"/>
    </row>
    <row r="83" spans="1:7" s="41" customFormat="1" ht="12.75">
      <c r="A83" s="21" t="str">
        <f>UPPER(" Canarias")</f>
        <v> CANARIAS</v>
      </c>
      <c r="B83" s="39" t="s">
        <v>2</v>
      </c>
      <c r="C83" s="39" t="s">
        <v>2</v>
      </c>
      <c r="D83" s="31">
        <v>69.795</v>
      </c>
      <c r="E83" s="32">
        <v>1.2</v>
      </c>
      <c r="F83" s="33">
        <v>70.995</v>
      </c>
      <c r="G83" s="40"/>
    </row>
    <row r="84" spans="1:7" ht="12.75">
      <c r="A84" s="20"/>
      <c r="B84" s="34"/>
      <c r="C84" s="34"/>
      <c r="D84" s="34"/>
      <c r="E84" s="35"/>
      <c r="F84" s="29"/>
      <c r="G84" s="5"/>
    </row>
    <row r="85" spans="1:7" ht="13.5" thickBot="1">
      <c r="A85" s="22" t="s">
        <v>53</v>
      </c>
      <c r="B85" s="37">
        <v>6169.3561130189655</v>
      </c>
      <c r="C85" s="37">
        <v>18872.97</v>
      </c>
      <c r="D85" s="37">
        <v>6562.47</v>
      </c>
      <c r="E85" s="37">
        <v>276.66095911467715</v>
      </c>
      <c r="F85" s="38">
        <v>31881.46</v>
      </c>
      <c r="G85" s="5"/>
    </row>
    <row r="86" ht="12.75">
      <c r="F86" s="4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