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9690" windowHeight="6795" tabRatio="603" activeTab="0"/>
  </bookViews>
  <sheets>
    <sheet name="5.13" sheetId="1" r:id="rId1"/>
  </sheets>
  <externalReferences>
    <externalReference r:id="rId4"/>
  </externalReferences>
  <definedNames>
    <definedName name="\A" localSheetId="0">'[1]p51-1'!#REF!</definedName>
    <definedName name="\A">#REF!</definedName>
    <definedName name="\C" localSheetId="0">'[1]p51-1'!#REF!</definedName>
    <definedName name="\C">#REF!</definedName>
    <definedName name="\G" localSheetId="0">'[1]p51-1'!#REF!</definedName>
    <definedName name="\G">#REF!</definedName>
    <definedName name="\I">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<sst xmlns="http://schemas.openxmlformats.org/spreadsheetml/2006/main" count="47" uniqueCount="39">
  <si>
    <t>Total</t>
  </si>
  <si>
    <t>ESPAÑA</t>
  </si>
  <si>
    <t xml:space="preserve">  Galicia</t>
  </si>
  <si>
    <t xml:space="preserve">  Cantabria</t>
  </si>
  <si>
    <t xml:space="preserve">  País Vasco</t>
  </si>
  <si>
    <t xml:space="preserve">  La Rioja</t>
  </si>
  <si>
    <t xml:space="preserve">  Aragón</t>
  </si>
  <si>
    <t xml:space="preserve">  Cataluña</t>
  </si>
  <si>
    <t xml:space="preserve">  Castilla y León</t>
  </si>
  <si>
    <t xml:space="preserve">  Castilla-La Mancha</t>
  </si>
  <si>
    <t xml:space="preserve">  C. Valenciana</t>
  </si>
  <si>
    <t xml:space="preserve">  Extremadura</t>
  </si>
  <si>
    <t xml:space="preserve">  Andalucía</t>
  </si>
  <si>
    <t xml:space="preserve">  Canarias</t>
  </si>
  <si>
    <t>Trabajo</t>
  </si>
  <si>
    <t>Comunidades</t>
  </si>
  <si>
    <t>eventual</t>
  </si>
  <si>
    <t>Autónomas</t>
  </si>
  <si>
    <t>jornadas</t>
  </si>
  <si>
    <t>DEMOGRAFIA Y ASPECTOS SOCIALES</t>
  </si>
  <si>
    <t>Fuente: I.N.E.</t>
  </si>
  <si>
    <t>Miles de</t>
  </si>
  <si>
    <t xml:space="preserve">  Madrid (Comunidad de)</t>
  </si>
  <si>
    <t xml:space="preserve">  Murcia (Región de)</t>
  </si>
  <si>
    <t xml:space="preserve">  Asturias (Principado de)</t>
  </si>
  <si>
    <t xml:space="preserve">  Navarra (C. Foral de)</t>
  </si>
  <si>
    <t xml:space="preserve">  Baleares (Illes)</t>
  </si>
  <si>
    <t>asalariado fijo</t>
  </si>
  <si>
    <t>5.13. Distribución de los trabajadores agrarios por C.C.A.A. y relación con el titular de la explotación según la Encuesta</t>
  </si>
  <si>
    <t xml:space="preserve">sobre Estructura de las Explotaciones Agrícolas 1997 </t>
  </si>
  <si>
    <t>Número de personas que trabajan en la explotación</t>
  </si>
  <si>
    <t>Número de explotaciones</t>
  </si>
  <si>
    <t xml:space="preserve">Titulares </t>
  </si>
  <si>
    <t>Familiares del titular</t>
  </si>
  <si>
    <t>Con trabajo asalariado fijo</t>
  </si>
  <si>
    <t>Con trabajo</t>
  </si>
  <si>
    <t>Solo en</t>
  </si>
  <si>
    <t>la</t>
  </si>
  <si>
    <t xml:space="preserve">  explotación</t>
  </si>
</sst>
</file>

<file path=xl/styles.xml><?xml version="1.0" encoding="utf-8"?>
<styleSheet xmlns="http://schemas.openxmlformats.org/spreadsheetml/2006/main">
  <numFmts count="3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</numFmts>
  <fonts count="6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31" applyFont="1">
      <alignment/>
      <protection/>
    </xf>
    <xf numFmtId="182" fontId="0" fillId="0" borderId="0" xfId="31" applyNumberFormat="1" applyFont="1" applyProtection="1">
      <alignment/>
      <protection/>
    </xf>
    <xf numFmtId="0" fontId="0" fillId="0" borderId="1" xfId="31" applyFont="1" applyBorder="1">
      <alignment/>
      <protection/>
    </xf>
    <xf numFmtId="0" fontId="0" fillId="0" borderId="2" xfId="31" applyFont="1" applyBorder="1" applyAlignment="1">
      <alignment horizontal="center"/>
      <protection/>
    </xf>
    <xf numFmtId="0" fontId="0" fillId="0" borderId="2" xfId="31" applyFont="1" applyBorder="1">
      <alignment/>
      <protection/>
    </xf>
    <xf numFmtId="0" fontId="0" fillId="0" borderId="3" xfId="31" applyFont="1" applyBorder="1" applyAlignment="1">
      <alignment horizontal="fill"/>
      <protection/>
    </xf>
    <xf numFmtId="182" fontId="0" fillId="0" borderId="3" xfId="31" applyNumberFormat="1" applyFont="1" applyBorder="1" applyAlignment="1" applyProtection="1">
      <alignment horizontal="fill"/>
      <protection/>
    </xf>
    <xf numFmtId="0" fontId="0" fillId="0" borderId="4" xfId="31" applyFont="1" applyBorder="1">
      <alignment/>
      <protection/>
    </xf>
    <xf numFmtId="0" fontId="0" fillId="0" borderId="5" xfId="31" applyFont="1" applyBorder="1" applyAlignment="1">
      <alignment horizontal="center"/>
      <protection/>
    </xf>
    <xf numFmtId="182" fontId="0" fillId="0" borderId="6" xfId="31" applyNumberFormat="1" applyFont="1" applyBorder="1" applyAlignment="1" applyProtection="1">
      <alignment horizontal="center"/>
      <protection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3" fontId="0" fillId="0" borderId="5" xfId="31" applyNumberFormat="1" applyFont="1" applyBorder="1" applyAlignment="1" applyProtection="1">
      <alignment horizontal="right"/>
      <protection/>
    </xf>
    <xf numFmtId="3" fontId="0" fillId="0" borderId="5" xfId="31" applyNumberFormat="1" applyFont="1" applyBorder="1" applyAlignment="1">
      <alignment horizontal="right"/>
      <protection/>
    </xf>
    <xf numFmtId="0" fontId="0" fillId="0" borderId="7" xfId="0" applyBorder="1" applyAlignment="1">
      <alignment/>
    </xf>
    <xf numFmtId="0" fontId="0" fillId="0" borderId="8" xfId="31" applyFont="1" applyBorder="1">
      <alignment/>
      <protection/>
    </xf>
    <xf numFmtId="0" fontId="0" fillId="0" borderId="9" xfId="0" applyBorder="1" applyAlignment="1">
      <alignment horizontal="center"/>
    </xf>
    <xf numFmtId="0" fontId="0" fillId="0" borderId="9" xfId="31" applyFont="1" applyBorder="1" applyAlignment="1">
      <alignment horizontal="center"/>
      <protection/>
    </xf>
    <xf numFmtId="0" fontId="0" fillId="0" borderId="9" xfId="0" applyBorder="1" applyAlignment="1">
      <alignment/>
    </xf>
    <xf numFmtId="0" fontId="3" fillId="0" borderId="8" xfId="31" applyFont="1" applyBorder="1">
      <alignment/>
      <protection/>
    </xf>
    <xf numFmtId="3" fontId="3" fillId="0" borderId="9" xfId="31" applyNumberFormat="1" applyFont="1" applyBorder="1" applyProtection="1">
      <alignment/>
      <protection/>
    </xf>
    <xf numFmtId="3" fontId="3" fillId="0" borderId="9" xfId="31" applyNumberFormat="1" applyFont="1" applyBorder="1" applyAlignment="1" applyProtection="1">
      <alignment horizontal="right"/>
      <protection/>
    </xf>
    <xf numFmtId="181" fontId="0" fillId="0" borderId="5" xfId="36" applyNumberFormat="1" applyFont="1" applyBorder="1" applyProtection="1">
      <alignment/>
      <protection/>
    </xf>
    <xf numFmtId="0" fontId="0" fillId="0" borderId="5" xfId="36" applyFont="1" applyBorder="1">
      <alignment/>
      <protection/>
    </xf>
    <xf numFmtId="181" fontId="3" fillId="0" borderId="9" xfId="36" applyNumberFormat="1" applyFont="1" applyBorder="1" applyProtection="1">
      <alignment/>
      <protection/>
    </xf>
    <xf numFmtId="3" fontId="0" fillId="0" borderId="5" xfId="36" applyNumberFormat="1" applyFont="1" applyBorder="1" applyProtection="1">
      <alignment/>
      <protection/>
    </xf>
    <xf numFmtId="181" fontId="0" fillId="0" borderId="6" xfId="36" applyNumberFormat="1" applyFont="1" applyBorder="1" applyProtection="1">
      <alignment/>
      <protection/>
    </xf>
    <xf numFmtId="0" fontId="0" fillId="0" borderId="6" xfId="36" applyFont="1" applyBorder="1">
      <alignment/>
      <protection/>
    </xf>
    <xf numFmtId="181" fontId="3" fillId="0" borderId="7" xfId="36" applyNumberFormat="1" applyFont="1" applyBorder="1" applyProtection="1">
      <alignment/>
      <protection/>
    </xf>
    <xf numFmtId="0" fontId="0" fillId="0" borderId="4" xfId="31" applyFont="1" applyBorder="1" applyAlignment="1">
      <alignment horizontal="center"/>
      <protection/>
    </xf>
    <xf numFmtId="0" fontId="0" fillId="0" borderId="10" xfId="31" applyFont="1" applyBorder="1" applyAlignment="1">
      <alignment horizontal="center"/>
      <protection/>
    </xf>
    <xf numFmtId="0" fontId="0" fillId="0" borderId="6" xfId="31" applyFont="1" applyBorder="1" applyAlignment="1">
      <alignment horizontal="center"/>
      <protection/>
    </xf>
    <xf numFmtId="0" fontId="0" fillId="0" borderId="11" xfId="0" applyBorder="1" applyAlignment="1">
      <alignment/>
    </xf>
    <xf numFmtId="9" fontId="0" fillId="0" borderId="5" xfId="31" applyNumberFormat="1" applyFont="1" applyBorder="1" applyAlignment="1">
      <alignment horizontal="center"/>
      <protection/>
    </xf>
    <xf numFmtId="9" fontId="0" fillId="0" borderId="9" xfId="31" applyNumberFormat="1" applyFont="1" applyBorder="1" applyAlignment="1">
      <alignment horizontal="center"/>
      <protection/>
    </xf>
    <xf numFmtId="181" fontId="0" fillId="0" borderId="12" xfId="36" applyNumberFormat="1" applyFont="1" applyBorder="1" applyProtection="1">
      <alignment/>
      <protection/>
    </xf>
    <xf numFmtId="0" fontId="0" fillId="0" borderId="13" xfId="31" applyFont="1" applyBorder="1" applyAlignment="1">
      <alignment horizontal="center"/>
      <protection/>
    </xf>
    <xf numFmtId="0" fontId="0" fillId="0" borderId="4" xfId="31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10" xfId="31" applyFont="1" applyBorder="1" applyAlignment="1">
      <alignment horizontal="center"/>
      <protection/>
    </xf>
    <xf numFmtId="0" fontId="0" fillId="0" borderId="11" xfId="31" applyFont="1" applyBorder="1" applyAlignment="1">
      <alignment horizontal="center"/>
      <protection/>
    </xf>
    <xf numFmtId="0" fontId="0" fillId="0" borderId="14" xfId="31" applyFont="1" applyBorder="1" applyAlignment="1">
      <alignment horizontal="center"/>
      <protection/>
    </xf>
    <xf numFmtId="0" fontId="0" fillId="0" borderId="5" xfId="31" applyFont="1" applyBorder="1" applyAlignment="1">
      <alignment horizontal="center"/>
      <protection/>
    </xf>
    <xf numFmtId="0" fontId="5" fillId="0" borderId="0" xfId="31" applyFont="1" applyAlignment="1">
      <alignment horizontal="center"/>
      <protection/>
    </xf>
    <xf numFmtId="0" fontId="0" fillId="0" borderId="15" xfId="31" applyFont="1" applyBorder="1" applyAlignment="1">
      <alignment horizontal="center"/>
      <protection/>
    </xf>
    <xf numFmtId="0" fontId="0" fillId="0" borderId="1" xfId="31" applyFont="1" applyBorder="1" applyAlignment="1">
      <alignment horizontal="center"/>
      <protection/>
    </xf>
    <xf numFmtId="0" fontId="0" fillId="0" borderId="6" xfId="31" applyFont="1" applyBorder="1" applyAlignment="1">
      <alignment horizontal="center"/>
      <protection/>
    </xf>
    <xf numFmtId="0" fontId="0" fillId="0" borderId="2" xfId="31" applyFont="1" applyBorder="1" applyAlignment="1">
      <alignment horizontal="center"/>
      <protection/>
    </xf>
  </cellXfs>
  <cellStyles count="24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DEMOG1" xfId="20"/>
    <cellStyle name="Normal_DEMOG10" xfId="21"/>
    <cellStyle name="Normal_DEMOG11" xfId="22"/>
    <cellStyle name="Normal_DEMOG12" xfId="23"/>
    <cellStyle name="Normal_DEMOG13" xfId="24"/>
    <cellStyle name="Normal_DEMOG14" xfId="25"/>
    <cellStyle name="Normal_DEMOG15" xfId="26"/>
    <cellStyle name="Normal_DEMOG16" xfId="27"/>
    <cellStyle name="Normal_DEMOG2" xfId="28"/>
    <cellStyle name="Normal_DEMOG3" xfId="29"/>
    <cellStyle name="Normal_DEMOG4" xfId="30"/>
    <cellStyle name="Normal_DEMOG5" xfId="31"/>
    <cellStyle name="Normal_DEMOG6" xfId="32"/>
    <cellStyle name="Normal_DEMOG7" xfId="33"/>
    <cellStyle name="Normal_DEMOG8" xfId="34"/>
    <cellStyle name="Normal_DEMOG9" xfId="35"/>
    <cellStyle name="Normal_EXAGRI12" xfId="36"/>
    <cellStyle name="Percent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toda01\A01cap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/>
  <dimension ref="A1:M33"/>
  <sheetViews>
    <sheetView showGridLines="0"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21.140625" style="0" customWidth="1"/>
    <col min="5" max="5" width="12.421875" style="0" customWidth="1"/>
    <col min="7" max="7" width="13.7109375" style="0" customWidth="1"/>
    <col min="8" max="8" width="12.140625" style="0" bestFit="1" customWidth="1"/>
    <col min="10" max="10" width="12.57421875" style="0" customWidth="1"/>
  </cols>
  <sheetData>
    <row r="1" spans="1:13" ht="18">
      <c r="A1" s="42" t="s">
        <v>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4"/>
      <c r="M1" s="14"/>
    </row>
    <row r="2" spans="1:12" ht="12.75">
      <c r="A2" s="1"/>
      <c r="B2" s="1"/>
      <c r="C2" s="1"/>
      <c r="D2" s="1"/>
      <c r="E2" s="1"/>
      <c r="F2" s="1"/>
      <c r="G2" s="1"/>
      <c r="H2" s="2"/>
      <c r="I2" s="1"/>
      <c r="J2" s="1"/>
      <c r="K2" s="2"/>
      <c r="L2" s="1"/>
    </row>
    <row r="3" spans="1:12" ht="15">
      <c r="A3" s="47" t="s">
        <v>28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</row>
    <row r="4" spans="1:12" ht="15">
      <c r="A4" s="47" t="s">
        <v>29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1"/>
    </row>
    <row r="5" spans="1:12" ht="12.75">
      <c r="A5" s="6"/>
      <c r="B5" s="6"/>
      <c r="C5" s="6"/>
      <c r="D5" s="6"/>
      <c r="E5" s="6"/>
      <c r="F5" s="6"/>
      <c r="G5" s="6"/>
      <c r="H5" s="6"/>
      <c r="I5" s="6"/>
      <c r="J5" s="6"/>
      <c r="K5" s="7"/>
      <c r="L5" s="1"/>
    </row>
    <row r="6" spans="1:12" ht="12.75">
      <c r="A6" s="3"/>
      <c r="B6" s="40" t="s">
        <v>30</v>
      </c>
      <c r="C6" s="40"/>
      <c r="D6" s="40"/>
      <c r="E6" s="40"/>
      <c r="F6" s="40"/>
      <c r="G6" s="40"/>
      <c r="H6" s="8"/>
      <c r="I6" s="41" t="s">
        <v>31</v>
      </c>
      <c r="J6" s="41"/>
      <c r="K6" s="43"/>
      <c r="L6" s="1"/>
    </row>
    <row r="7" spans="1:12" ht="12.75">
      <c r="A7" s="5"/>
      <c r="B7" s="46"/>
      <c r="C7" s="46"/>
      <c r="D7" s="46"/>
      <c r="E7" s="46"/>
      <c r="F7" s="43"/>
      <c r="G7" s="49"/>
      <c r="H7" s="9" t="s">
        <v>14</v>
      </c>
      <c r="I7" s="44"/>
      <c r="J7" s="44"/>
      <c r="K7" s="45"/>
      <c r="L7" s="1"/>
    </row>
    <row r="8" spans="1:12" ht="12.75">
      <c r="A8" s="4" t="s">
        <v>15</v>
      </c>
      <c r="B8" s="46" t="s">
        <v>32</v>
      </c>
      <c r="C8" s="46"/>
      <c r="D8" s="46" t="s">
        <v>33</v>
      </c>
      <c r="E8" s="46"/>
      <c r="F8" s="50" t="s">
        <v>34</v>
      </c>
      <c r="G8" s="51"/>
      <c r="H8" s="9" t="s">
        <v>16</v>
      </c>
      <c r="I8" s="11"/>
      <c r="J8" s="9"/>
      <c r="K8" s="34"/>
      <c r="L8" s="1"/>
    </row>
    <row r="9" spans="1:12" ht="12.75">
      <c r="A9" s="4" t="s">
        <v>17</v>
      </c>
      <c r="B9" s="44"/>
      <c r="C9" s="44"/>
      <c r="D9" s="45"/>
      <c r="E9" s="48"/>
      <c r="F9" s="45"/>
      <c r="G9" s="48"/>
      <c r="H9" s="36"/>
      <c r="I9" s="9"/>
      <c r="J9" s="9" t="s">
        <v>35</v>
      </c>
      <c r="K9" s="35" t="s">
        <v>35</v>
      </c>
      <c r="L9" s="1"/>
    </row>
    <row r="10" spans="2:12" ht="12.75">
      <c r="B10" s="15"/>
      <c r="C10" s="33" t="s">
        <v>36</v>
      </c>
      <c r="D10" s="15"/>
      <c r="E10" s="33" t="s">
        <v>36</v>
      </c>
      <c r="F10" s="15"/>
      <c r="G10" s="33"/>
      <c r="H10" s="33" t="s">
        <v>21</v>
      </c>
      <c r="I10" s="9" t="s">
        <v>0</v>
      </c>
      <c r="J10" s="9" t="s">
        <v>27</v>
      </c>
      <c r="K10" s="10" t="s">
        <v>16</v>
      </c>
      <c r="L10" s="1"/>
    </row>
    <row r="11" spans="1:12" ht="12.75" customHeight="1">
      <c r="A11" s="12"/>
      <c r="B11" s="9" t="s">
        <v>0</v>
      </c>
      <c r="C11" s="9" t="s">
        <v>37</v>
      </c>
      <c r="D11" s="9" t="s">
        <v>0</v>
      </c>
      <c r="E11" s="9" t="s">
        <v>37</v>
      </c>
      <c r="F11" s="9" t="s">
        <v>0</v>
      </c>
      <c r="G11" s="37">
        <v>1</v>
      </c>
      <c r="H11" s="9" t="s">
        <v>18</v>
      </c>
      <c r="I11" s="11"/>
      <c r="J11" s="9"/>
      <c r="K11" s="13"/>
      <c r="L11" s="1"/>
    </row>
    <row r="12" spans="1:12" ht="15" customHeight="1" thickBot="1">
      <c r="A12" s="19"/>
      <c r="B12" s="20"/>
      <c r="C12" s="21" t="s">
        <v>38</v>
      </c>
      <c r="D12" s="20"/>
      <c r="E12" s="21" t="s">
        <v>38</v>
      </c>
      <c r="F12" s="21"/>
      <c r="G12" s="38"/>
      <c r="H12" s="21"/>
      <c r="I12" s="22"/>
      <c r="J12" s="22"/>
      <c r="K12" s="18"/>
      <c r="L12" s="1"/>
    </row>
    <row r="13" spans="1:12" ht="12.75">
      <c r="A13" s="5" t="s">
        <v>2</v>
      </c>
      <c r="B13" s="16">
        <v>113959</v>
      </c>
      <c r="C13" s="16">
        <v>103068</v>
      </c>
      <c r="D13" s="16">
        <f>63174+93685</f>
        <v>156859</v>
      </c>
      <c r="E13" s="16">
        <v>117211</v>
      </c>
      <c r="F13" s="16">
        <v>3866</v>
      </c>
      <c r="G13" s="16">
        <v>2819</v>
      </c>
      <c r="H13" s="16">
        <v>502.326</v>
      </c>
      <c r="I13" s="26">
        <v>114781</v>
      </c>
      <c r="J13" s="26">
        <v>1569</v>
      </c>
      <c r="K13" s="39">
        <v>20912</v>
      </c>
      <c r="L13" s="1"/>
    </row>
    <row r="14" spans="1:12" ht="12.75">
      <c r="A14" s="5" t="s">
        <v>24</v>
      </c>
      <c r="B14" s="16">
        <v>39071</v>
      </c>
      <c r="C14" s="16">
        <v>35071</v>
      </c>
      <c r="D14" s="16">
        <f>18320+28887</f>
        <v>47207</v>
      </c>
      <c r="E14" s="16">
        <v>28237</v>
      </c>
      <c r="F14" s="16">
        <v>2526</v>
      </c>
      <c r="G14" s="16">
        <v>828</v>
      </c>
      <c r="H14" s="16">
        <v>90.714</v>
      </c>
      <c r="I14" s="26">
        <v>39922</v>
      </c>
      <c r="J14" s="26">
        <v>991</v>
      </c>
      <c r="K14" s="30">
        <v>3139</v>
      </c>
      <c r="L14" s="1"/>
    </row>
    <row r="15" spans="1:12" ht="12.75">
      <c r="A15" s="5" t="s">
        <v>3</v>
      </c>
      <c r="B15" s="16">
        <v>15781</v>
      </c>
      <c r="C15" s="16">
        <v>13498</v>
      </c>
      <c r="D15" s="16">
        <f>6543+8241</f>
        <v>14784</v>
      </c>
      <c r="E15" s="16">
        <v>9784</v>
      </c>
      <c r="F15" s="16">
        <v>1485</v>
      </c>
      <c r="G15" s="16">
        <v>991</v>
      </c>
      <c r="H15" s="16">
        <v>41.517</v>
      </c>
      <c r="I15" s="26">
        <v>16404</v>
      </c>
      <c r="J15" s="26">
        <v>700</v>
      </c>
      <c r="K15" s="30">
        <v>2685</v>
      </c>
      <c r="L15" s="1"/>
    </row>
    <row r="16" spans="1:11" ht="12.75">
      <c r="A16" s="5" t="s">
        <v>4</v>
      </c>
      <c r="B16" s="16">
        <v>22141</v>
      </c>
      <c r="C16" s="16">
        <v>16771</v>
      </c>
      <c r="D16" s="16">
        <f>7324+15250</f>
        <v>22574</v>
      </c>
      <c r="E16" s="16">
        <v>14454</v>
      </c>
      <c r="F16" s="16">
        <v>1526</v>
      </c>
      <c r="G16" s="16">
        <v>1034</v>
      </c>
      <c r="H16" s="16">
        <v>139.476</v>
      </c>
      <c r="I16" s="26">
        <v>22716</v>
      </c>
      <c r="J16" s="26">
        <v>703</v>
      </c>
      <c r="K16" s="30">
        <v>2300</v>
      </c>
    </row>
    <row r="17" spans="1:11" ht="12.75">
      <c r="A17" s="5" t="s">
        <v>25</v>
      </c>
      <c r="B17" s="16">
        <v>21728</v>
      </c>
      <c r="C17" s="16">
        <v>16194</v>
      </c>
      <c r="D17" s="16">
        <f>3785+13307</f>
        <v>17092</v>
      </c>
      <c r="E17" s="16">
        <v>9241</v>
      </c>
      <c r="F17" s="16">
        <v>3979</v>
      </c>
      <c r="G17" s="16">
        <v>1981</v>
      </c>
      <c r="H17" s="16">
        <v>372.911</v>
      </c>
      <c r="I17" s="29">
        <v>23091</v>
      </c>
      <c r="J17" s="26">
        <v>2416</v>
      </c>
      <c r="K17" s="30">
        <v>4508</v>
      </c>
    </row>
    <row r="18" spans="1:11" ht="12.75">
      <c r="A18" s="5" t="s">
        <v>5</v>
      </c>
      <c r="B18" s="16">
        <v>12282</v>
      </c>
      <c r="C18" s="16">
        <v>9072</v>
      </c>
      <c r="D18" s="16">
        <f>4336+16952</f>
        <v>21288</v>
      </c>
      <c r="E18" s="16">
        <v>10857</v>
      </c>
      <c r="F18" s="16">
        <v>2682</v>
      </c>
      <c r="G18" s="16">
        <v>1358</v>
      </c>
      <c r="H18" s="16">
        <v>277.115</v>
      </c>
      <c r="I18" s="26">
        <v>12919</v>
      </c>
      <c r="J18" s="26">
        <v>752</v>
      </c>
      <c r="K18" s="30">
        <v>3745</v>
      </c>
    </row>
    <row r="19" spans="1:11" ht="12.75">
      <c r="A19" s="5" t="s">
        <v>6</v>
      </c>
      <c r="B19" s="16">
        <v>57171</v>
      </c>
      <c r="C19" s="16">
        <v>40880</v>
      </c>
      <c r="D19" s="16">
        <f>12653+28855</f>
        <v>41508</v>
      </c>
      <c r="E19" s="16">
        <v>25757</v>
      </c>
      <c r="F19" s="16">
        <v>8985</v>
      </c>
      <c r="G19" s="16">
        <v>6573</v>
      </c>
      <c r="H19" s="16">
        <v>845.416</v>
      </c>
      <c r="I19" s="26">
        <v>60364</v>
      </c>
      <c r="J19" s="26">
        <v>4276</v>
      </c>
      <c r="K19" s="30">
        <v>7837</v>
      </c>
    </row>
    <row r="20" spans="1:11" ht="12.75">
      <c r="A20" s="5" t="s">
        <v>7</v>
      </c>
      <c r="B20" s="16">
        <v>65596</v>
      </c>
      <c r="C20" s="16">
        <v>48614</v>
      </c>
      <c r="D20" s="16">
        <f>24734+38422</f>
        <v>63156</v>
      </c>
      <c r="E20" s="16">
        <v>36796</v>
      </c>
      <c r="F20" s="16">
        <v>15528</v>
      </c>
      <c r="G20" s="16">
        <v>11537</v>
      </c>
      <c r="H20" s="16">
        <v>1864.351</v>
      </c>
      <c r="I20" s="26">
        <v>68944</v>
      </c>
      <c r="J20" s="26">
        <v>7315</v>
      </c>
      <c r="K20" s="30">
        <v>20989</v>
      </c>
    </row>
    <row r="21" spans="1:11" ht="12.75">
      <c r="A21" s="5" t="s">
        <v>26</v>
      </c>
      <c r="B21" s="16">
        <v>17028</v>
      </c>
      <c r="C21" s="16">
        <v>12453</v>
      </c>
      <c r="D21" s="16">
        <f>6603+5084</f>
        <v>11687</v>
      </c>
      <c r="E21" s="16">
        <v>6808</v>
      </c>
      <c r="F21" s="16">
        <v>2598</v>
      </c>
      <c r="G21" s="16">
        <v>1737</v>
      </c>
      <c r="H21" s="16">
        <v>193.193</v>
      </c>
      <c r="I21" s="26">
        <v>17362</v>
      </c>
      <c r="J21" s="26">
        <v>1553</v>
      </c>
      <c r="K21" s="30">
        <v>6510</v>
      </c>
    </row>
    <row r="22" spans="1:11" ht="12.75">
      <c r="A22" s="5" t="s">
        <v>8</v>
      </c>
      <c r="B22" s="16">
        <v>110482</v>
      </c>
      <c r="C22" s="16">
        <v>87495</v>
      </c>
      <c r="D22" s="16">
        <f>29739+38736</f>
        <v>68475</v>
      </c>
      <c r="E22" s="16">
        <v>44947</v>
      </c>
      <c r="F22" s="16">
        <v>20233</v>
      </c>
      <c r="G22" s="16">
        <v>12580</v>
      </c>
      <c r="H22" s="16">
        <v>832.281</v>
      </c>
      <c r="I22" s="26">
        <v>117543</v>
      </c>
      <c r="J22" s="26">
        <v>11003</v>
      </c>
      <c r="K22" s="30">
        <v>20100</v>
      </c>
    </row>
    <row r="23" spans="1:11" ht="12.75">
      <c r="A23" s="5" t="s">
        <v>22</v>
      </c>
      <c r="B23" s="16">
        <v>10144</v>
      </c>
      <c r="C23" s="16">
        <v>7320</v>
      </c>
      <c r="D23" s="16">
        <f>1175+5021</f>
        <v>6196</v>
      </c>
      <c r="E23" s="16">
        <v>3056</v>
      </c>
      <c r="F23" s="16">
        <v>2713</v>
      </c>
      <c r="G23" s="16">
        <v>1966</v>
      </c>
      <c r="H23" s="16">
        <v>138.695</v>
      </c>
      <c r="I23" s="26">
        <v>10640</v>
      </c>
      <c r="J23" s="26">
        <v>1226</v>
      </c>
      <c r="K23" s="30">
        <v>1780</v>
      </c>
    </row>
    <row r="24" spans="1:11" ht="12.75">
      <c r="A24" s="5" t="s">
        <v>9</v>
      </c>
      <c r="B24" s="16">
        <v>127955</v>
      </c>
      <c r="C24" s="16">
        <v>90397</v>
      </c>
      <c r="D24" s="16">
        <f>38760+84730</f>
        <v>123490</v>
      </c>
      <c r="E24" s="16">
        <v>59711</v>
      </c>
      <c r="F24" s="16">
        <v>20793</v>
      </c>
      <c r="G24" s="16">
        <v>15139</v>
      </c>
      <c r="H24" s="16">
        <v>2534.767</v>
      </c>
      <c r="I24" s="26">
        <v>133269</v>
      </c>
      <c r="J24" s="26">
        <v>9745</v>
      </c>
      <c r="K24" s="30">
        <v>44866</v>
      </c>
    </row>
    <row r="25" spans="1:11" ht="12.75">
      <c r="A25" s="5" t="s">
        <v>10</v>
      </c>
      <c r="B25" s="16">
        <v>161657</v>
      </c>
      <c r="C25" s="16">
        <v>101348</v>
      </c>
      <c r="D25" s="16">
        <f>49125+101756</f>
        <v>150881</v>
      </c>
      <c r="E25" s="16">
        <v>66974</v>
      </c>
      <c r="F25" s="16">
        <v>15117</v>
      </c>
      <c r="G25" s="16">
        <v>4607</v>
      </c>
      <c r="H25" s="16">
        <v>3637.642</v>
      </c>
      <c r="I25" s="26">
        <v>165264</v>
      </c>
      <c r="J25" s="26">
        <v>9388</v>
      </c>
      <c r="K25" s="30">
        <v>78152</v>
      </c>
    </row>
    <row r="26" spans="1:11" ht="12.75">
      <c r="A26" s="5" t="s">
        <v>23</v>
      </c>
      <c r="B26" s="16">
        <v>46431</v>
      </c>
      <c r="C26" s="16">
        <v>31004</v>
      </c>
      <c r="D26" s="16">
        <f>12935+29573</f>
        <v>42508</v>
      </c>
      <c r="E26" s="16">
        <v>21100</v>
      </c>
      <c r="F26" s="16">
        <v>7561</v>
      </c>
      <c r="G26" s="16">
        <v>4449</v>
      </c>
      <c r="H26" s="16">
        <v>3668.685</v>
      </c>
      <c r="I26" s="26">
        <v>47389</v>
      </c>
      <c r="J26" s="26">
        <v>2205</v>
      </c>
      <c r="K26" s="30">
        <v>22219</v>
      </c>
    </row>
    <row r="27" spans="1:11" ht="12.75">
      <c r="A27" s="5" t="s">
        <v>11</v>
      </c>
      <c r="B27" s="16">
        <v>66608</v>
      </c>
      <c r="C27" s="16">
        <v>50702</v>
      </c>
      <c r="D27" s="16">
        <f>14841+30933</f>
        <v>45774</v>
      </c>
      <c r="E27" s="16">
        <v>20577</v>
      </c>
      <c r="F27" s="16">
        <v>8947</v>
      </c>
      <c r="G27" s="16">
        <v>7107</v>
      </c>
      <c r="H27" s="16">
        <v>3213.981</v>
      </c>
      <c r="I27" s="26">
        <v>68401</v>
      </c>
      <c r="J27" s="26">
        <v>4097</v>
      </c>
      <c r="K27" s="30">
        <v>23481</v>
      </c>
    </row>
    <row r="28" spans="1:11" ht="12.75">
      <c r="A28" s="5" t="s">
        <v>12</v>
      </c>
      <c r="B28" s="16">
        <v>265749</v>
      </c>
      <c r="C28" s="16">
        <v>188590</v>
      </c>
      <c r="D28" s="16">
        <f>91470+219664</f>
        <v>311134</v>
      </c>
      <c r="E28" s="16">
        <v>178600</v>
      </c>
      <c r="F28" s="16">
        <v>33270</v>
      </c>
      <c r="G28" s="16">
        <v>23113</v>
      </c>
      <c r="H28" s="16">
        <v>24155.59</v>
      </c>
      <c r="I28" s="26">
        <v>274136</v>
      </c>
      <c r="J28" s="26">
        <v>15691</v>
      </c>
      <c r="K28" s="30">
        <v>119296</v>
      </c>
    </row>
    <row r="29" spans="1:11" ht="12.75">
      <c r="A29" s="5" t="s">
        <v>13</v>
      </c>
      <c r="B29" s="16">
        <v>14123</v>
      </c>
      <c r="C29" s="16">
        <v>10714</v>
      </c>
      <c r="D29" s="16">
        <f>5570+10266</f>
        <v>15836</v>
      </c>
      <c r="E29" s="16">
        <v>8273</v>
      </c>
      <c r="F29" s="16">
        <v>16364</v>
      </c>
      <c r="G29" s="16">
        <v>10901</v>
      </c>
      <c r="H29" s="16">
        <v>709.578</v>
      </c>
      <c r="I29" s="26">
        <v>15117</v>
      </c>
      <c r="J29" s="26">
        <v>2735</v>
      </c>
      <c r="K29" s="30">
        <v>3625</v>
      </c>
    </row>
    <row r="30" spans="1:11" ht="12.75">
      <c r="A30" s="5"/>
      <c r="B30" s="17"/>
      <c r="C30" s="17"/>
      <c r="D30" s="17"/>
      <c r="E30" s="17"/>
      <c r="F30" s="17"/>
      <c r="G30" s="17"/>
      <c r="H30" s="16"/>
      <c r="I30" s="27"/>
      <c r="J30" s="27"/>
      <c r="K30" s="31"/>
    </row>
    <row r="31" spans="1:11" ht="13.5" thickBot="1">
      <c r="A31" s="23" t="s">
        <v>1</v>
      </c>
      <c r="B31" s="24">
        <f>SUM(B13:B30)</f>
        <v>1167906</v>
      </c>
      <c r="C31" s="25">
        <f>SUM(C13:C30)</f>
        <v>863191</v>
      </c>
      <c r="D31" s="25">
        <f>SUM(D13:D29)</f>
        <v>1160449</v>
      </c>
      <c r="E31" s="25">
        <f>SUM(E13:E30)</f>
        <v>662383</v>
      </c>
      <c r="F31" s="25">
        <f>SUM(F13:F29)</f>
        <v>168173</v>
      </c>
      <c r="G31" s="25">
        <f>SUM(G13:G29)</f>
        <v>108720</v>
      </c>
      <c r="H31" s="25">
        <f>SUM(H13:H29)</f>
        <v>43218.238000000005</v>
      </c>
      <c r="I31" s="28">
        <f>SUM(I13:I30)</f>
        <v>1208262</v>
      </c>
      <c r="J31" s="28">
        <f>SUM(J13:J30)</f>
        <v>76365</v>
      </c>
      <c r="K31" s="32">
        <f>SUM(K13:K30)</f>
        <v>386144</v>
      </c>
    </row>
    <row r="32" spans="1:12" ht="12.75">
      <c r="A32" s="1" t="s">
        <v>20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15">
    <mergeCell ref="D9:E9"/>
    <mergeCell ref="F7:G7"/>
    <mergeCell ref="F8:G8"/>
    <mergeCell ref="B6:G6"/>
    <mergeCell ref="D8:E8"/>
    <mergeCell ref="F9:G9"/>
    <mergeCell ref="B8:C8"/>
    <mergeCell ref="B9:C9"/>
    <mergeCell ref="A1:K1"/>
    <mergeCell ref="I7:K7"/>
    <mergeCell ref="B7:C7"/>
    <mergeCell ref="D7:E7"/>
    <mergeCell ref="A3:K3"/>
    <mergeCell ref="A4:K4"/>
    <mergeCell ref="I6:K6"/>
  </mergeCells>
  <printOptions horizontalCentered="1"/>
  <pageMargins left="0.75" right="0.75" top="0.5905511811023623" bottom="1" header="0" footer="0"/>
  <pageSetup horizontalDpi="2400" verticalDpi="24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2002-01-23T11:08:28Z</cp:lastPrinted>
  <dcterms:created xsi:type="dcterms:W3CDTF">2001-05-11T09:24:41Z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