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7785" windowWidth="26955" windowHeight="9825" activeTab="0"/>
  </bookViews>
  <sheets>
    <sheet name="Identificación Códigos TARIC Q." sheetId="1" r:id="rId1"/>
  </sheets>
  <definedNames/>
  <calcPr fullCalcOnLoad="1"/>
</workbook>
</file>

<file path=xl/sharedStrings.xml><?xml version="1.0" encoding="utf-8"?>
<sst xmlns="http://schemas.openxmlformats.org/spreadsheetml/2006/main" count="183" uniqueCount="112">
  <si>
    <t>0406 Quesos y requesón:</t>
  </si>
  <si>
    <t>EXPORT</t>
  </si>
  <si>
    <t>IMPORT</t>
  </si>
  <si>
    <t>04064010 Roquefort</t>
  </si>
  <si>
    <t>04064050 Gorgonzola</t>
  </si>
  <si>
    <t>Tn 2016 España-Mundo</t>
  </si>
  <si>
    <t>0406</t>
  </si>
  <si>
    <t>04061030 - Mozzarella fresca, incluso en estado líquido, con un contenido de grasa, en peso, &lt;= 40%</t>
  </si>
  <si>
    <t>04061080</t>
  </si>
  <si>
    <t>04061030</t>
  </si>
  <si>
    <t>04061050</t>
  </si>
  <si>
    <t>040610 -Queso fresco sin madurar, incl. queso de suero y cuajada</t>
  </si>
  <si>
    <t>OK</t>
  </si>
  <si>
    <t>040620 - Queso de cualquier tipo, rallado o en polvo</t>
  </si>
  <si>
    <t>040620</t>
  </si>
  <si>
    <t>040630</t>
  </si>
  <si>
    <t>040630 - Queso fundido (excepto el rallado o en polvo)</t>
  </si>
  <si>
    <t>04063031</t>
  </si>
  <si>
    <t>04063039</t>
  </si>
  <si>
    <t>04063090</t>
  </si>
  <si>
    <t>04063090 Queso fundido, con un contenido de grasas &gt; 36% en peso (exc. rallado o en polvo, así como el fabricado con una mezcla de emmental, gruyère y appenzeller, incl. con Glaris de hierbas, acondicionado para la venta al por menor y con un contenido de grasas en la materia seca &lt;=56%)</t>
  </si>
  <si>
    <t>04063039 Queso fundido, con un contenido de grasas &lt;= 36% en peso y con un contenido de grasas en la materia seca &gt; 48% en peso (exc. rallado o en polvo, así como el fabricado con una mezcla de emmental, gruyère y appenzeller, incl. con Glaris de hierbas, acondicionado para la venta al por menor y con un contenido de grasas en la materia seca &lt;=56%)</t>
  </si>
  <si>
    <t>040640</t>
  </si>
  <si>
    <t>040640 - Queso de pasta azul y demás quesos que presenten vetas producidas por "Penicillium roqueforti" …</t>
  </si>
  <si>
    <t>04064010</t>
  </si>
  <si>
    <t>04064050</t>
  </si>
  <si>
    <t>04064090</t>
  </si>
  <si>
    <t>04064090 Queso de pasta azul y otros quesos que presenten vetas producidas por "Penicillium roqueforti" (excl. Roquefort y gorgonzola)</t>
  </si>
  <si>
    <t>040690</t>
  </si>
  <si>
    <t>040690 - Queso (excepto el queso fresco, incluido el queso de suero de leche, la cuajada, el queso fundido, el queso de pasta azul y el otro queso que contenga vetas producidas por "Penicillium roqueforti", y el queso rallado o en polvo)</t>
  </si>
  <si>
    <t>04069001</t>
  </si>
  <si>
    <t>Vaca</t>
  </si>
  <si>
    <t>CURADO</t>
  </si>
  <si>
    <t>04069086 Queso, con un contenido de grasa en peso &lt;= 40% y un contenido en agua, en peso, de materia no grasa &gt; 47%, pero &lt;= 52%, n.e.s.</t>
  </si>
  <si>
    <t>04069089 Queso, con un contenido de grasa en peso &lt;= 40% y un contenido en agua, en peso, de materia no grasa &gt; 52% pero &lt;= 62%, n.e,s,</t>
  </si>
  <si>
    <t>04069093 Queso, con un contenido de grasa en peso &lt;= 40% y un contenido de agua, en peso, de materia no grasa &gt; 72%, n.e.s.</t>
  </si>
  <si>
    <t>Semicurado</t>
  </si>
  <si>
    <t>04069082 Camembert, con un contenido de grasa en peso &lt;= 40% y un contenido en agua, en peso, de materia no grasa &gt; 47% pero &lt;= 72% (excepto rallado, en polvo o para transformación)</t>
  </si>
  <si>
    <t>04069084 Brie, con un contenido de grasa en peso &lt;= 40% y un contenido en agua, en peso, de materia no grasa &gt; 47% pero &lt;= 72% (excepto rallado, en polvo o para transformación)</t>
  </si>
  <si>
    <t>04069085 Kefalograviera y Kasseri, con un contenido de grasa en peso &lt;= 40% y un contenido en agua, en peso, de materia no grasa &gt; 47% pero &lt;= 72% (excepto rallado, en polvo o para transformación)</t>
  </si>
  <si>
    <t>04069081 Cantal, Cheshire, Wensleydale, Lancashire, Double Gloucester, Blarney, Colby y Monterey, con un contenido de grasa en peso &lt;= 40% y un contenido de agua, en peso, de materia no grasa &gt; 47% pero &lt;= 72% (excepto rallado, en polvo o para transformación)</t>
  </si>
  <si>
    <t>Semi.&amp;Cur.</t>
  </si>
  <si>
    <t>04069079 Esrom, Italico, Kernhem, Saint-Nectaire, Saint-Paulin y Taleggio, con un contenido de grasa en peso &lt;= 40% y un contenido en agua, en peso, de materia no grasa &gt; 47% pero &lt;= 72% ( excepto rallado, en polvo o para transformación)</t>
  </si>
  <si>
    <t>04069078 Gouda, con un contenido de grasa en peso &lt;= 40% y un contenido de agua, en peso, de materias no grasas &gt; 47% pero &lt;= 72% (excepto rallado, en polvo o para transformación)</t>
  </si>
  <si>
    <t>04069076 Danbo, Fontal, Fontina, Fynbo, Havarti, Maribo y Samsø, con un contenido de grasa en peso &lt;= 40% y un contenido de agua, en peso, de materias no grasas &gt; 47% pero &lt;= 72% (excepto rallado, en polvo o para transformación)</t>
  </si>
  <si>
    <t>04069075 Asiago, Caciocavallo, Montasio y Ragusano, con un contenido de grasa en peso &lt;= 40% y un contenido de agua, en peso, de materia no grasa&gt; 47% pero &lt;= 72% (excepto rallado, en polvo o para transformación)</t>
  </si>
  <si>
    <t>04069074 Maasdam con un contenido de grasa en peso &lt;= 40% y un contenido en agua, en peso, de materia no grasa &gt; 47% pero &lt;= 72% (excepto rallado, en polvo o para transformación)</t>
  </si>
  <si>
    <t>04069073 Provolone con un contenido de grasa en peso &lt;= 40% y un contenido en agua, en peso, de materia no grasa &gt; 47% pero &lt;= 72% (excepto rallado, en polvo o para transformación)</t>
  </si>
  <si>
    <t>04069069 Queso con un contenido de grasa en peso &lt;= 40% y un contenido en agua, en peso, de materia no grasa &lt;= 47%, n.e.s.</t>
  </si>
  <si>
    <t>04069063 Fiore Sardo y Pecorino, con un contenido de grasa en peso &lt;= 40% y un contenido en agua, en peso, de materia no grasa &lt;= 47% (excepto rallado, en polvo o para transformación)</t>
  </si>
  <si>
    <t>04069061 Grana Padano y Parmigiano Reggiano, con un contenido de grasa en peso &lt;= 40% y un contenido en agua, en peso, de materia no grasa &lt;= 47% (excepto rallado, en polvo o para transformación)</t>
  </si>
  <si>
    <t>04069050 Queso de oveja o de leche de búfala, en recipientes con salmuera o de piel de oveja o de cabra (excepto el queso feta)</t>
  </si>
  <si>
    <t>04069039 Jarlsberg (excepto rallado, en polvo o para transformación)</t>
  </si>
  <si>
    <t>04069035 Kefalo-Tyri (excepto rallado, en polvo o para transformación)</t>
  </si>
  <si>
    <t>04069032 Feta (excepto rallado, en polvo o para transformación)</t>
  </si>
  <si>
    <t>04069029 Kashkaval (excepto rallado, en polvo o para transformación)</t>
  </si>
  <si>
    <t>04069025 Tilsit (excepto rallado, en polvo o para transformación)</t>
  </si>
  <si>
    <t>04069023 Edam (excepto rallado, en polvo o para transformación)</t>
  </si>
  <si>
    <t>04069021 Cheddar  (excepto rallado, en polvo o para transformación)</t>
  </si>
  <si>
    <t>04069018 Fromage fribourgeois, Vacherin Mont d'Or y Tête de Moine (excepto rallado, en polvo o para transformación)</t>
  </si>
  <si>
    <t>04069017 Bergkäse y Appenzell (excepto rallado, en polvo o para transformación)</t>
  </si>
  <si>
    <t>04069015 Gruyère y Sbrinz (excepto rallado, en polvo o para transformación)</t>
  </si>
  <si>
    <t>04069013 Emmental (excepto rallado, en polvo o para transformación)</t>
  </si>
  <si>
    <t>04069001 Queso para elaboración (excepto queso fresco, incluido el queso de suero de leche, requesón, queso fundido, queso con vetas azules y otros quesos con vetas producidas por "Penicillium roqueforti" y queso rallado o en polvo)</t>
  </si>
  <si>
    <t>04069013</t>
  </si>
  <si>
    <t>04069015</t>
  </si>
  <si>
    <t>04069017</t>
  </si>
  <si>
    <t>04069018</t>
  </si>
  <si>
    <t>04069021</t>
  </si>
  <si>
    <t>04069023</t>
  </si>
  <si>
    <t>04069025</t>
  </si>
  <si>
    <t>04069029</t>
  </si>
  <si>
    <t>04069032</t>
  </si>
  <si>
    <t>04069035</t>
  </si>
  <si>
    <t>04069039</t>
  </si>
  <si>
    <t>04069050</t>
  </si>
  <si>
    <t>04069061</t>
  </si>
  <si>
    <t>04069063</t>
  </si>
  <si>
    <t>04069069</t>
  </si>
  <si>
    <t>04069073</t>
  </si>
  <si>
    <t>04069074</t>
  </si>
  <si>
    <t>04069075</t>
  </si>
  <si>
    <t>04069076</t>
  </si>
  <si>
    <t>04069078</t>
  </si>
  <si>
    <t>04069079</t>
  </si>
  <si>
    <t>04069081</t>
  </si>
  <si>
    <t>04069082</t>
  </si>
  <si>
    <t>04069084</t>
  </si>
  <si>
    <t>04069085</t>
  </si>
  <si>
    <t>04069086</t>
  </si>
  <si>
    <t xml:space="preserve">04069089 </t>
  </si>
  <si>
    <t>04069092 Queso, con un contenido de grasa en peso &lt;= 40% y un contenido en agua, en peso, de materias no grasas de&gt; 62% pero &lt;= 72%, n.e.s.</t>
  </si>
  <si>
    <t>04069092</t>
  </si>
  <si>
    <t>04069093</t>
  </si>
  <si>
    <t>04069099</t>
  </si>
  <si>
    <t>Tierno Semi</t>
  </si>
  <si>
    <t>04061050 -Queso fresco sin madurar, incl. queso de suero y cuajada de un contenido de grasa, en peso, &lt;= 40% (excl. mozzarella)</t>
  </si>
  <si>
    <t>04061080 - Queso fresco sin madurar, incl. queso de suero y cuajada con un contenido de materias grasas, en peso, &gt; 40%</t>
  </si>
  <si>
    <t>04063010</t>
  </si>
  <si>
    <t>04063010  Queso fundido, para la fabricación del cual no se han utilizado otros quesos que no sean Emmentaler, Gruyère y Appenzell, y que puede contener, además, queso de hierba Glarus "conocido como Schabziger"; acondicionados para la venta al por menor, de un contenido de grasa en peso en materia seca de &lt;= 56%</t>
  </si>
  <si>
    <t>040610</t>
  </si>
  <si>
    <t>2 subdivisiones uno cabra (turco) y otro (Otros)</t>
  </si>
  <si>
    <t xml:space="preserve">Queso fundido, sin rallar o en polvo, con un contenido de materias grasas &lt;= 36% en peso,  en la materia seca &lt;= 48% (excepto las mezclas de queso fundido elaboradas con Emmentaler, Gruyère y Appenzell, con o sin la adición del queso de hierba Glarus conocido como Schabziger, acondicionada para la venta al por menor)  </t>
  </si>
  <si>
    <t>Código TARIC</t>
  </si>
  <si>
    <t>Definición del código TARIC</t>
  </si>
  <si>
    <t>04069099 Queso con un contenido de grasa superior al 40% en peso, n.e.s.</t>
  </si>
  <si>
    <t>No identificable</t>
  </si>
  <si>
    <t xml:space="preserve">Oveja </t>
  </si>
  <si>
    <t>Oveja - Búfala</t>
  </si>
  <si>
    <t>Oveja-Cabra</t>
  </si>
  <si>
    <t>Identificación de la especie origen de la leche</t>
  </si>
  <si>
    <t>Vaca - Búfala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</si>
</sst>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C0A]#,##0.00;\-#,##0.00"/>
    <numFmt numFmtId="183" formatCode="[$-C0A]dddd\,\ dd&quot; de &quot;mmmm&quot; de &quot;yyyy"/>
    <numFmt numFmtId="184" formatCode="#,##0.00_ ;\-#,##0.00\ "/>
    <numFmt numFmtId="185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color indexed="53"/>
      <name val="Calibri"/>
      <family val="2"/>
    </font>
    <font>
      <sz val="8"/>
      <name val="Calibri"/>
      <family val="2"/>
    </font>
    <font>
      <sz val="8"/>
      <color indexed="14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53"/>
      <name val="Calibri"/>
      <family val="2"/>
    </font>
    <font>
      <b/>
      <sz val="8"/>
      <name val="Calibri"/>
      <family val="2"/>
    </font>
    <font>
      <sz val="10"/>
      <color indexed="11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11"/>
      <name val="Calibri"/>
      <family val="2"/>
    </font>
    <font>
      <b/>
      <sz val="9"/>
      <name val="Calibri"/>
      <family val="2"/>
    </font>
    <font>
      <sz val="9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theme="0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sz val="9"/>
      <color theme="7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50" fillId="33" borderId="10" xfId="0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180" fontId="18" fillId="0" borderId="0" xfId="46" applyFont="1" applyAlignment="1">
      <alignment wrapText="1"/>
    </xf>
    <xf numFmtId="0" fontId="21" fillId="34" borderId="11" xfId="0" applyFont="1" applyFill="1" applyBorder="1" applyAlignment="1" applyProtection="1">
      <alignment horizontal="center" vertical="top" wrapText="1"/>
      <protection locked="0"/>
    </xf>
    <xf numFmtId="10" fontId="21" fillId="34" borderId="11" xfId="0" applyNumberFormat="1" applyFont="1" applyFill="1" applyBorder="1" applyAlignment="1" applyProtection="1">
      <alignment horizontal="center" vertical="top" wrapText="1"/>
      <protection locked="0"/>
    </xf>
    <xf numFmtId="182" fontId="20" fillId="0" borderId="0" xfId="0" applyNumberFormat="1" applyFont="1" applyAlignment="1">
      <alignment wrapText="1"/>
    </xf>
    <xf numFmtId="184" fontId="18" fillId="0" borderId="0" xfId="0" applyNumberFormat="1" applyFont="1" applyAlignment="1">
      <alignment wrapText="1"/>
    </xf>
    <xf numFmtId="0" fontId="51" fillId="6" borderId="0" xfId="0" applyFont="1" applyFill="1" applyBorder="1" applyAlignment="1">
      <alignment horizontal="left" vertical="center" wrapText="1"/>
    </xf>
    <xf numFmtId="184" fontId="18" fillId="2" borderId="0" xfId="0" applyNumberFormat="1" applyFont="1" applyFill="1" applyAlignment="1">
      <alignment wrapText="1"/>
    </xf>
    <xf numFmtId="182" fontId="20" fillId="0" borderId="12" xfId="0" applyNumberFormat="1" applyFont="1" applyBorder="1" applyAlignment="1">
      <alignment wrapText="1"/>
    </xf>
    <xf numFmtId="0" fontId="18" fillId="33" borderId="0" xfId="0" applyFont="1" applyFill="1" applyAlignment="1">
      <alignment wrapText="1"/>
    </xf>
    <xf numFmtId="182" fontId="20" fillId="0" borderId="13" xfId="0" applyNumberFormat="1" applyFont="1" applyBorder="1" applyAlignment="1">
      <alignment wrapText="1"/>
    </xf>
    <xf numFmtId="0" fontId="52" fillId="9" borderId="0" xfId="0" applyFont="1" applyFill="1" applyBorder="1" applyAlignment="1">
      <alignment horizontal="left" vertical="center" wrapText="1"/>
    </xf>
    <xf numFmtId="0" fontId="18" fillId="9" borderId="0" xfId="0" applyFont="1" applyFill="1" applyAlignment="1">
      <alignment wrapText="1"/>
    </xf>
    <xf numFmtId="0" fontId="18" fillId="9" borderId="13" xfId="0" applyFont="1" applyFill="1" applyBorder="1" applyAlignment="1">
      <alignment wrapText="1"/>
    </xf>
    <xf numFmtId="184" fontId="20" fillId="0" borderId="0" xfId="0" applyNumberFormat="1" applyFont="1" applyAlignment="1">
      <alignment wrapText="1"/>
    </xf>
    <xf numFmtId="185" fontId="20" fillId="0" borderId="0" xfId="52" applyNumberFormat="1" applyFont="1" applyAlignment="1">
      <alignment wrapText="1"/>
    </xf>
    <xf numFmtId="0" fontId="53" fillId="0" borderId="0" xfId="0" applyFont="1" applyAlignment="1">
      <alignment wrapText="1"/>
    </xf>
    <xf numFmtId="0" fontId="53" fillId="0" borderId="12" xfId="0" applyFont="1" applyFill="1" applyBorder="1" applyAlignment="1">
      <alignment horizontal="left" vertical="center" wrapText="1" indent="2"/>
    </xf>
    <xf numFmtId="0" fontId="54" fillId="0" borderId="12" xfId="0" applyFont="1" applyFill="1" applyBorder="1" applyAlignment="1">
      <alignment horizontal="left" vertical="center" wrapText="1" indent="3"/>
    </xf>
    <xf numFmtId="10" fontId="20" fillId="0" borderId="0" xfId="52" applyNumberFormat="1" applyFont="1" applyAlignment="1">
      <alignment wrapText="1"/>
    </xf>
    <xf numFmtId="10" fontId="26" fillId="0" borderId="0" xfId="52" applyNumberFormat="1" applyFont="1" applyAlignment="1">
      <alignment wrapText="1"/>
    </xf>
    <xf numFmtId="10" fontId="20" fillId="0" borderId="13" xfId="52" applyNumberFormat="1" applyFont="1" applyBorder="1" applyAlignment="1">
      <alignment wrapText="1"/>
    </xf>
    <xf numFmtId="10" fontId="20" fillId="0" borderId="14" xfId="52" applyNumberFormat="1" applyFont="1" applyBorder="1" applyAlignment="1">
      <alignment wrapText="1"/>
    </xf>
    <xf numFmtId="0" fontId="55" fillId="35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left" wrapText="1" indent="1"/>
    </xf>
    <xf numFmtId="49" fontId="29" fillId="0" borderId="0" xfId="0" applyNumberFormat="1" applyFont="1" applyAlignment="1">
      <alignment wrapText="1"/>
    </xf>
    <xf numFmtId="49" fontId="57" fillId="35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left" vertical="center" wrapText="1" indent="1"/>
    </xf>
    <xf numFmtId="49" fontId="58" fillId="0" borderId="12" xfId="0" applyNumberFormat="1" applyFont="1" applyFill="1" applyBorder="1" applyAlignment="1">
      <alignment horizontal="left" vertical="center" wrapText="1" indent="2"/>
    </xf>
    <xf numFmtId="49" fontId="54" fillId="0" borderId="12" xfId="0" applyNumberFormat="1" applyFont="1" applyFill="1" applyBorder="1" applyAlignment="1">
      <alignment horizontal="left" vertical="center" wrapText="1" indent="3"/>
    </xf>
    <xf numFmtId="0" fontId="52" fillId="0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0" fontId="2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699B6"/>
      <rgbColor rgb="00696969"/>
      <rgbColor rgb="00FFFFFF"/>
      <rgbColor rgb="00808080"/>
      <rgbColor rgb="00FFFFFF"/>
      <rgbColor rgb="00808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showGridLines="0" tabSelected="1" zoomScalePageLayoutView="0" workbookViewId="0" topLeftCell="A1">
      <selection activeCell="O6" sqref="O6"/>
    </sheetView>
  </sheetViews>
  <sheetFormatPr defaultColWidth="9.140625" defaultRowHeight="12.75"/>
  <cols>
    <col min="1" max="1" width="12.8515625" style="28" customWidth="1"/>
    <col min="2" max="2" width="63.00390625" style="19" customWidth="1"/>
    <col min="3" max="3" width="15.421875" style="1" customWidth="1"/>
    <col min="4" max="4" width="9.140625" style="0" customWidth="1"/>
    <col min="5" max="6" width="10.8515625" style="3" hidden="1" customWidth="1"/>
    <col min="7" max="8" width="0" style="22" hidden="1" customWidth="1"/>
    <col min="9" max="9" width="0" style="1" hidden="1" customWidth="1"/>
    <col min="10" max="10" width="12.28125" style="1" hidden="1" customWidth="1"/>
    <col min="11" max="11" width="12.421875" style="1" hidden="1" customWidth="1"/>
    <col min="12" max="12" width="16.8515625" style="1" hidden="1" customWidth="1"/>
    <col min="13" max="13" width="10.57421875" style="1" hidden="1" customWidth="1"/>
    <col min="14" max="16384" width="9.140625" style="1" customWidth="1"/>
  </cols>
  <sheetData>
    <row r="1" spans="4:12" ht="33.75">
      <c r="D1" s="1"/>
      <c r="E1" s="3" t="s">
        <v>5</v>
      </c>
      <c r="L1" s="4">
        <v>98619.95271500002</v>
      </c>
    </row>
    <row r="2" spans="1:12" ht="38.25" customHeight="1">
      <c r="A2" s="29" t="s">
        <v>103</v>
      </c>
      <c r="B2" s="26" t="s">
        <v>104</v>
      </c>
      <c r="C2" s="26" t="s">
        <v>110</v>
      </c>
      <c r="D2" s="1"/>
      <c r="E2" s="5" t="s">
        <v>1</v>
      </c>
      <c r="F2" s="5" t="s">
        <v>2</v>
      </c>
      <c r="G2" s="5" t="s">
        <v>1</v>
      </c>
      <c r="H2" s="6" t="s">
        <v>2</v>
      </c>
      <c r="L2" s="4">
        <v>288457.033714</v>
      </c>
    </row>
    <row r="3" spans="1:12" ht="12.75">
      <c r="A3" s="30" t="s">
        <v>6</v>
      </c>
      <c r="B3" s="27" t="s">
        <v>0</v>
      </c>
      <c r="C3" s="34"/>
      <c r="D3" s="1"/>
      <c r="E3" s="7">
        <v>98623.32717499998</v>
      </c>
      <c r="F3" s="7">
        <v>288457.03371399996</v>
      </c>
      <c r="G3" s="22">
        <f>E3/98619.95272</f>
        <v>1.00003421675743</v>
      </c>
      <c r="H3" s="22">
        <f>F3/288457.0337</f>
        <v>1.0000000000485338</v>
      </c>
      <c r="K3" s="8">
        <f>J4+J8+J9+J14+J18</f>
        <v>98619.95271500002</v>
      </c>
      <c r="L3" s="4">
        <f>K4+K8+K9+K14+K18</f>
        <v>288457.033714</v>
      </c>
    </row>
    <row r="4" spans="1:13" ht="13.5" thickBot="1">
      <c r="A4" s="31" t="s">
        <v>100</v>
      </c>
      <c r="B4" s="20" t="s">
        <v>11</v>
      </c>
      <c r="C4" s="33" t="s">
        <v>106</v>
      </c>
      <c r="D4" s="1"/>
      <c r="E4" s="7">
        <v>43323.606749</v>
      </c>
      <c r="F4" s="7">
        <v>84981.362583</v>
      </c>
      <c r="G4" s="23">
        <f>E4/98619.95272</f>
        <v>0.43929859581258984</v>
      </c>
      <c r="H4" s="23">
        <f aca="true" t="shared" si="0" ref="H4:H49">F4/288457.0337</f>
        <v>0.2946066576812337</v>
      </c>
      <c r="J4" s="10">
        <f>E5+E6+E7</f>
        <v>43323.60674900001</v>
      </c>
      <c r="K4" s="10">
        <f>F5+F6+F7</f>
        <v>84981.36258299998</v>
      </c>
      <c r="M4" s="9"/>
    </row>
    <row r="5" spans="1:13" ht="27.75" customHeight="1" thickBot="1">
      <c r="A5" s="32" t="s">
        <v>9</v>
      </c>
      <c r="B5" s="21" t="s">
        <v>7</v>
      </c>
      <c r="C5" s="33" t="s">
        <v>111</v>
      </c>
      <c r="D5" s="1"/>
      <c r="E5" s="13">
        <v>5112.371810000001</v>
      </c>
      <c r="F5" s="13">
        <v>46231.57992799998</v>
      </c>
      <c r="G5" s="24">
        <f aca="true" t="shared" si="1" ref="G5:G49">E5/98619.95272</f>
        <v>0.051839122500037645</v>
      </c>
      <c r="H5" s="25">
        <f t="shared" si="0"/>
        <v>0.16027197997217696</v>
      </c>
      <c r="K5" s="1" t="s">
        <v>12</v>
      </c>
      <c r="M5" s="16"/>
    </row>
    <row r="6" spans="1:13" ht="27.75" customHeight="1" thickBot="1">
      <c r="A6" s="32" t="s">
        <v>10</v>
      </c>
      <c r="B6" s="21" t="s">
        <v>96</v>
      </c>
      <c r="C6" s="33" t="s">
        <v>106</v>
      </c>
      <c r="D6" s="1"/>
      <c r="E6" s="13">
        <v>33929.969778000006</v>
      </c>
      <c r="F6" s="13">
        <v>28884.543940999996</v>
      </c>
      <c r="G6" s="24">
        <f t="shared" si="1"/>
        <v>0.3440477189675133</v>
      </c>
      <c r="H6" s="25">
        <f t="shared" si="0"/>
        <v>0.10013464941555347</v>
      </c>
      <c r="K6" s="1" t="s">
        <v>12</v>
      </c>
      <c r="M6" s="16"/>
    </row>
    <row r="7" spans="1:13" ht="27.75" customHeight="1" thickBot="1">
      <c r="A7" s="32" t="s">
        <v>8</v>
      </c>
      <c r="B7" s="21" t="s">
        <v>97</v>
      </c>
      <c r="C7" s="33" t="s">
        <v>106</v>
      </c>
      <c r="D7" s="1"/>
      <c r="E7" s="13">
        <v>4281.265161</v>
      </c>
      <c r="F7" s="13">
        <v>9865.238714</v>
      </c>
      <c r="G7" s="24">
        <f t="shared" si="1"/>
        <v>0.043411754345038994</v>
      </c>
      <c r="H7" s="25">
        <f t="shared" si="0"/>
        <v>0.034200028293503174</v>
      </c>
      <c r="K7" s="1" t="s">
        <v>12</v>
      </c>
      <c r="M7" s="16"/>
    </row>
    <row r="8" spans="1:13" ht="12.75">
      <c r="A8" s="31" t="s">
        <v>14</v>
      </c>
      <c r="B8" s="20" t="s">
        <v>13</v>
      </c>
      <c r="C8" s="33" t="s">
        <v>106</v>
      </c>
      <c r="D8" s="1"/>
      <c r="E8" s="7">
        <v>4613.111996</v>
      </c>
      <c r="F8" s="7">
        <v>22872.609150000004</v>
      </c>
      <c r="G8" s="23">
        <f t="shared" si="1"/>
        <v>0.04677665998378101</v>
      </c>
      <c r="H8" s="23">
        <f t="shared" si="0"/>
        <v>0.07929294999888228</v>
      </c>
      <c r="J8" s="10">
        <f>E8</f>
        <v>4613.111996</v>
      </c>
      <c r="K8" s="10">
        <f>F8</f>
        <v>22872.609150000004</v>
      </c>
      <c r="M8" s="9"/>
    </row>
    <row r="9" spans="1:13" ht="12.75">
      <c r="A9" s="31" t="s">
        <v>15</v>
      </c>
      <c r="B9" s="20" t="s">
        <v>16</v>
      </c>
      <c r="C9" s="33" t="s">
        <v>106</v>
      </c>
      <c r="D9" s="1"/>
      <c r="E9" s="7">
        <v>3578.8382209999986</v>
      </c>
      <c r="F9" s="7">
        <v>16234.962925999998</v>
      </c>
      <c r="G9" s="23">
        <f t="shared" si="1"/>
        <v>0.03628919019218121</v>
      </c>
      <c r="H9" s="23">
        <f t="shared" si="0"/>
        <v>0.05628208373966925</v>
      </c>
      <c r="J9" s="10">
        <f>E10+E11+E12+E13</f>
        <v>3578.838221</v>
      </c>
      <c r="K9" s="10">
        <f>F10+F11+F12+F13</f>
        <v>16234.962926</v>
      </c>
      <c r="M9" s="9"/>
    </row>
    <row r="10" spans="1:13" ht="64.5" customHeight="1">
      <c r="A10" s="32" t="s">
        <v>98</v>
      </c>
      <c r="B10" s="21" t="s">
        <v>99</v>
      </c>
      <c r="C10" s="33" t="s">
        <v>31</v>
      </c>
      <c r="D10" s="1"/>
      <c r="E10" s="11">
        <v>133.33758400000002</v>
      </c>
      <c r="F10" s="11">
        <v>400.99807800000013</v>
      </c>
      <c r="G10" s="22">
        <f t="shared" si="1"/>
        <v>0.001352034556116344</v>
      </c>
      <c r="H10" s="22">
        <f t="shared" si="0"/>
        <v>0.001390148379661439</v>
      </c>
      <c r="K10" s="12" t="s">
        <v>12</v>
      </c>
      <c r="M10" s="2"/>
    </row>
    <row r="11" spans="1:13" ht="64.5" customHeight="1">
      <c r="A11" s="32" t="s">
        <v>17</v>
      </c>
      <c r="B11" s="21" t="s">
        <v>102</v>
      </c>
      <c r="C11" s="33" t="s">
        <v>106</v>
      </c>
      <c r="D11" s="1"/>
      <c r="E11" s="11">
        <v>1578.301753</v>
      </c>
      <c r="F11" s="11">
        <v>7795.902093000001</v>
      </c>
      <c r="G11" s="22">
        <f t="shared" si="1"/>
        <v>0.01600387862161206</v>
      </c>
      <c r="H11" s="22">
        <f t="shared" si="0"/>
        <v>0.027026215977481987</v>
      </c>
      <c r="K11" s="12" t="s">
        <v>12</v>
      </c>
      <c r="M11" s="2"/>
    </row>
    <row r="12" spans="1:13" ht="75" customHeight="1">
      <c r="A12" s="32" t="s">
        <v>18</v>
      </c>
      <c r="B12" s="21" t="s">
        <v>21</v>
      </c>
      <c r="C12" s="33" t="s">
        <v>106</v>
      </c>
      <c r="D12" s="1"/>
      <c r="E12" s="11">
        <v>1687.142394</v>
      </c>
      <c r="F12" s="11">
        <v>6947.382219999999</v>
      </c>
      <c r="G12" s="22">
        <f t="shared" si="1"/>
        <v>0.01710751574572444</v>
      </c>
      <c r="H12" s="22">
        <f t="shared" si="0"/>
        <v>0.02408463448052159</v>
      </c>
      <c r="K12" s="12" t="s">
        <v>12</v>
      </c>
      <c r="M12" s="2"/>
    </row>
    <row r="13" spans="1:13" ht="64.5" customHeight="1">
      <c r="A13" s="32" t="s">
        <v>19</v>
      </c>
      <c r="B13" s="21" t="s">
        <v>20</v>
      </c>
      <c r="C13" s="33" t="s">
        <v>106</v>
      </c>
      <c r="D13" s="1"/>
      <c r="E13" s="11">
        <v>180.05648999999997</v>
      </c>
      <c r="F13" s="11">
        <v>1090.680535</v>
      </c>
      <c r="G13" s="22">
        <f t="shared" si="1"/>
        <v>0.0018257612687283791</v>
      </c>
      <c r="H13" s="22">
        <f t="shared" si="0"/>
        <v>0.0037810849020042457</v>
      </c>
      <c r="K13" s="12" t="s">
        <v>12</v>
      </c>
      <c r="M13" s="2"/>
    </row>
    <row r="14" spans="1:13" ht="27.75" customHeight="1">
      <c r="A14" s="31" t="s">
        <v>22</v>
      </c>
      <c r="B14" s="20" t="s">
        <v>23</v>
      </c>
      <c r="C14" s="33" t="s">
        <v>106</v>
      </c>
      <c r="D14" s="1"/>
      <c r="E14" s="7">
        <v>377.45860000000005</v>
      </c>
      <c r="F14" s="7">
        <v>8750.523471999993</v>
      </c>
      <c r="G14" s="23">
        <f t="shared" si="1"/>
        <v>0.0038274060125710434</v>
      </c>
      <c r="H14" s="23">
        <f t="shared" si="0"/>
        <v>0.03033562177270629</v>
      </c>
      <c r="J14" s="10">
        <f>E15+E16+E17</f>
        <v>377.45860000000005</v>
      </c>
      <c r="K14" s="10">
        <f>F15+F16+F17</f>
        <v>8750.523471999999</v>
      </c>
      <c r="M14" s="9"/>
    </row>
    <row r="15" spans="1:13" ht="12.75" customHeight="1">
      <c r="A15" s="32" t="s">
        <v>24</v>
      </c>
      <c r="B15" s="21" t="s">
        <v>3</v>
      </c>
      <c r="C15" s="33" t="s">
        <v>107</v>
      </c>
      <c r="D15" s="1"/>
      <c r="E15" s="7">
        <v>8.512569000000003</v>
      </c>
      <c r="F15" s="7">
        <v>1023.483243</v>
      </c>
      <c r="G15" s="22">
        <f t="shared" si="1"/>
        <v>8.631690408703334E-05</v>
      </c>
      <c r="H15" s="22">
        <f t="shared" si="0"/>
        <v>0.0035481306518059777</v>
      </c>
      <c r="K15" s="1" t="s">
        <v>12</v>
      </c>
      <c r="M15" s="15"/>
    </row>
    <row r="16" spans="1:13" ht="12.75" customHeight="1" thickBot="1">
      <c r="A16" s="32" t="s">
        <v>25</v>
      </c>
      <c r="B16" s="21" t="s">
        <v>4</v>
      </c>
      <c r="C16" s="33" t="s">
        <v>31</v>
      </c>
      <c r="D16" s="1"/>
      <c r="E16" s="7">
        <v>50.68544799999999</v>
      </c>
      <c r="F16" s="7">
        <v>1021.007531</v>
      </c>
      <c r="G16" s="22">
        <f t="shared" si="1"/>
        <v>0.0005139471942752315</v>
      </c>
      <c r="H16" s="22">
        <f t="shared" si="0"/>
        <v>0.003539548049509045</v>
      </c>
      <c r="K16" s="1" t="s">
        <v>12</v>
      </c>
      <c r="M16" s="15"/>
    </row>
    <row r="17" spans="1:13" ht="27.75" customHeight="1" thickBot="1">
      <c r="A17" s="32" t="s">
        <v>26</v>
      </c>
      <c r="B17" s="21" t="s">
        <v>27</v>
      </c>
      <c r="C17" s="33" t="s">
        <v>106</v>
      </c>
      <c r="D17" s="1"/>
      <c r="E17" s="13">
        <v>318.26058300000005</v>
      </c>
      <c r="F17" s="13">
        <v>6706.032697999999</v>
      </c>
      <c r="G17" s="24">
        <f t="shared" si="1"/>
        <v>0.0032271419142087788</v>
      </c>
      <c r="H17" s="25">
        <f t="shared" si="0"/>
        <v>0.02324794307139129</v>
      </c>
      <c r="K17" s="1" t="s">
        <v>12</v>
      </c>
      <c r="M17" s="16"/>
    </row>
    <row r="18" spans="1:13" ht="51" customHeight="1">
      <c r="A18" s="31" t="s">
        <v>28</v>
      </c>
      <c r="B18" s="20" t="s">
        <v>29</v>
      </c>
      <c r="C18" s="33" t="s">
        <v>106</v>
      </c>
      <c r="D18" s="1"/>
      <c r="E18" s="7">
        <v>46730.311609000004</v>
      </c>
      <c r="F18" s="7">
        <v>155617.575583</v>
      </c>
      <c r="G18" s="23">
        <f t="shared" si="1"/>
        <v>0.47384236475630714</v>
      </c>
      <c r="H18" s="23">
        <f t="shared" si="0"/>
        <v>0.5394826868560424</v>
      </c>
      <c r="J18" s="8">
        <f>E19+E20+E21+E22+E23+E24+E25+E26+E27+E28+E29+E30+E31+E32+E33+E34+E35+E36+E37+E38+E39+E40+E41+E42+E43+E45+E46+E47+E48+E49</f>
        <v>46726.937149000005</v>
      </c>
      <c r="K18" s="8">
        <f>F19+F20+F21+F22+F23+F24+F25+F26+F27+F28+F29+F30+F31+F32+F33+F34+F35+F36+F37+F38+F39+F40+F41+F42+F43+F45+F46+F47+F48+F49</f>
        <v>155617.575583</v>
      </c>
      <c r="M18" s="14"/>
    </row>
    <row r="19" spans="1:13" ht="51.75" customHeight="1">
      <c r="A19" s="32" t="s">
        <v>30</v>
      </c>
      <c r="B19" s="21" t="s">
        <v>63</v>
      </c>
      <c r="C19" s="33" t="s">
        <v>106</v>
      </c>
      <c r="D19" s="1"/>
      <c r="E19" s="11">
        <v>1751.83741</v>
      </c>
      <c r="F19" s="11">
        <v>5349.204947000002</v>
      </c>
      <c r="G19" s="22">
        <f t="shared" si="1"/>
        <v>0.017763519061642478</v>
      </c>
      <c r="H19" s="22">
        <f t="shared" si="0"/>
        <v>0.018544200078557494</v>
      </c>
      <c r="K19" s="12"/>
      <c r="M19" s="2"/>
    </row>
    <row r="20" spans="1:13" ht="12.75" customHeight="1" thickBot="1">
      <c r="A20" s="32" t="s">
        <v>64</v>
      </c>
      <c r="B20" s="21" t="s">
        <v>62</v>
      </c>
      <c r="C20" s="33" t="s">
        <v>31</v>
      </c>
      <c r="D20" s="1"/>
      <c r="E20" s="7">
        <v>815.1025120000003</v>
      </c>
      <c r="F20" s="7">
        <v>12214.242606000002</v>
      </c>
      <c r="G20" s="22">
        <f t="shared" si="1"/>
        <v>0.008265087231528337</v>
      </c>
      <c r="H20" s="22">
        <f t="shared" si="0"/>
        <v>0.0423433689563036</v>
      </c>
      <c r="M20" s="15" t="s">
        <v>32</v>
      </c>
    </row>
    <row r="21" spans="1:13" ht="27.75" customHeight="1" thickBot="1">
      <c r="A21" s="32" t="s">
        <v>65</v>
      </c>
      <c r="B21" s="21" t="s">
        <v>61</v>
      </c>
      <c r="C21" s="33" t="s">
        <v>31</v>
      </c>
      <c r="D21" s="1"/>
      <c r="E21" s="13">
        <v>10.683986</v>
      </c>
      <c r="F21" s="13">
        <v>397.46079499999985</v>
      </c>
      <c r="G21" s="24">
        <f t="shared" si="1"/>
        <v>0.00010833493330030062</v>
      </c>
      <c r="H21" s="25">
        <f t="shared" si="0"/>
        <v>0.0013778856070931018</v>
      </c>
      <c r="M21" s="16" t="s">
        <v>32</v>
      </c>
    </row>
    <row r="22" spans="1:13" ht="27.75" customHeight="1" thickBot="1">
      <c r="A22" s="32" t="s">
        <v>66</v>
      </c>
      <c r="B22" s="21" t="s">
        <v>60</v>
      </c>
      <c r="C22" s="33" t="s">
        <v>31</v>
      </c>
      <c r="D22" s="1"/>
      <c r="E22" s="13">
        <v>0.30597</v>
      </c>
      <c r="F22" s="13">
        <v>61.787108</v>
      </c>
      <c r="G22" s="24">
        <f t="shared" si="1"/>
        <v>3.102516190295736E-06</v>
      </c>
      <c r="H22" s="25">
        <f t="shared" si="0"/>
        <v>0.00021419865276802228</v>
      </c>
      <c r="M22" s="16" t="s">
        <v>32</v>
      </c>
    </row>
    <row r="23" spans="1:13" ht="27.75" customHeight="1" thickBot="1">
      <c r="A23" s="32" t="s">
        <v>67</v>
      </c>
      <c r="B23" s="21" t="s">
        <v>59</v>
      </c>
      <c r="C23" s="33" t="s">
        <v>31</v>
      </c>
      <c r="D23" s="1"/>
      <c r="E23" s="13">
        <v>0.409984</v>
      </c>
      <c r="F23" s="13">
        <v>283.221713</v>
      </c>
      <c r="G23" s="24">
        <f t="shared" si="1"/>
        <v>4.157211484008913E-06</v>
      </c>
      <c r="H23" s="25">
        <f t="shared" si="0"/>
        <v>0.000981850604809849</v>
      </c>
      <c r="M23" s="16" t="s">
        <v>41</v>
      </c>
    </row>
    <row r="24" spans="1:13" ht="12.75" customHeight="1">
      <c r="A24" s="32" t="s">
        <v>68</v>
      </c>
      <c r="B24" s="21" t="s">
        <v>58</v>
      </c>
      <c r="C24" s="33" t="s">
        <v>31</v>
      </c>
      <c r="D24" s="1"/>
      <c r="E24" s="7">
        <v>1043.2228820000003</v>
      </c>
      <c r="F24" s="7">
        <v>15299.154434</v>
      </c>
      <c r="G24" s="22">
        <f t="shared" si="1"/>
        <v>0.010578213163028986</v>
      </c>
      <c r="H24" s="22">
        <f t="shared" si="0"/>
        <v>0.053037896971204965</v>
      </c>
      <c r="M24" s="15" t="s">
        <v>41</v>
      </c>
    </row>
    <row r="25" spans="1:13" ht="12.75" customHeight="1">
      <c r="A25" s="32" t="s">
        <v>69</v>
      </c>
      <c r="B25" s="21" t="s">
        <v>57</v>
      </c>
      <c r="C25" s="33" t="s">
        <v>31</v>
      </c>
      <c r="D25" s="1"/>
      <c r="E25" s="7">
        <v>3235.403507</v>
      </c>
      <c r="F25" s="7">
        <v>32043.649293000002</v>
      </c>
      <c r="G25" s="22">
        <f t="shared" si="1"/>
        <v>0.03280678420304966</v>
      </c>
      <c r="H25" s="22">
        <f t="shared" si="0"/>
        <v>0.11108638566368229</v>
      </c>
      <c r="M25" s="15" t="s">
        <v>41</v>
      </c>
    </row>
    <row r="26" spans="1:13" ht="12.75" customHeight="1">
      <c r="A26" s="32" t="s">
        <v>70</v>
      </c>
      <c r="B26" s="21" t="s">
        <v>56</v>
      </c>
      <c r="C26" s="33" t="s">
        <v>31</v>
      </c>
      <c r="D26" s="1"/>
      <c r="E26" s="7">
        <v>7.354589999999999</v>
      </c>
      <c r="F26" s="7">
        <v>578.1875059999999</v>
      </c>
      <c r="G26" s="22">
        <f t="shared" si="1"/>
        <v>7.457507124223654E-05</v>
      </c>
      <c r="H26" s="22">
        <f t="shared" si="0"/>
        <v>0.0020044146560881724</v>
      </c>
      <c r="M26" s="15" t="s">
        <v>41</v>
      </c>
    </row>
    <row r="27" spans="1:13" ht="12.75" customHeight="1">
      <c r="A27" s="32" t="s">
        <v>71</v>
      </c>
      <c r="B27" s="21" t="s">
        <v>55</v>
      </c>
      <c r="C27" s="33" t="s">
        <v>107</v>
      </c>
      <c r="D27" s="1"/>
      <c r="E27" s="7">
        <v>0.6980080000000002</v>
      </c>
      <c r="F27" s="7">
        <v>39.144092000000015</v>
      </c>
      <c r="G27" s="22">
        <f t="shared" si="1"/>
        <v>7.077756384468891E-06</v>
      </c>
      <c r="H27" s="22">
        <f t="shared" si="0"/>
        <v>0.00013570163811886974</v>
      </c>
      <c r="M27" s="15" t="s">
        <v>32</v>
      </c>
    </row>
    <row r="28" spans="1:13" ht="12.75" customHeight="1">
      <c r="A28" s="32" t="s">
        <v>72</v>
      </c>
      <c r="B28" s="21" t="s">
        <v>54</v>
      </c>
      <c r="C28" s="33" t="s">
        <v>107</v>
      </c>
      <c r="D28" s="1"/>
      <c r="E28" s="7">
        <v>8.752658</v>
      </c>
      <c r="F28" s="7">
        <v>2115.9846039999998</v>
      </c>
      <c r="G28" s="22">
        <f t="shared" si="1"/>
        <v>8.875139115966106E-05</v>
      </c>
      <c r="H28" s="22">
        <f t="shared" si="0"/>
        <v>0.007335527849186225</v>
      </c>
      <c r="M28" s="15" t="s">
        <v>95</v>
      </c>
    </row>
    <row r="29" spans="1:13" ht="12.75" customHeight="1">
      <c r="A29" s="32" t="s">
        <v>73</v>
      </c>
      <c r="B29" s="21" t="s">
        <v>53</v>
      </c>
      <c r="C29" s="33" t="s">
        <v>107</v>
      </c>
      <c r="D29" s="1"/>
      <c r="E29" s="7">
        <v>0.09222</v>
      </c>
      <c r="F29" s="7">
        <v>0.0872</v>
      </c>
      <c r="G29" s="22">
        <f t="shared" si="1"/>
        <v>9.351048895939888E-07</v>
      </c>
      <c r="H29" s="22">
        <f t="shared" si="0"/>
        <v>3.022980541729116E-07</v>
      </c>
      <c r="M29" s="15" t="s">
        <v>32</v>
      </c>
    </row>
    <row r="30" spans="1:13" ht="12.75" customHeight="1" thickBot="1">
      <c r="A30" s="32" t="s">
        <v>74</v>
      </c>
      <c r="B30" s="21" t="s">
        <v>52</v>
      </c>
      <c r="C30" s="33" t="s">
        <v>31</v>
      </c>
      <c r="D30" s="1"/>
      <c r="E30" s="7">
        <v>0.41646999999999995</v>
      </c>
      <c r="F30" s="7">
        <v>309.422743</v>
      </c>
      <c r="G30" s="22">
        <f t="shared" si="1"/>
        <v>4.222979108319329E-06</v>
      </c>
      <c r="H30" s="22">
        <f t="shared" si="0"/>
        <v>0.0010726822606163407</v>
      </c>
      <c r="M30" s="15" t="s">
        <v>41</v>
      </c>
    </row>
    <row r="31" spans="1:13" ht="27.75" customHeight="1" thickBot="1">
      <c r="A31" s="32" t="s">
        <v>75</v>
      </c>
      <c r="B31" s="21" t="s">
        <v>51</v>
      </c>
      <c r="C31" s="33" t="s">
        <v>108</v>
      </c>
      <c r="D31" s="1"/>
      <c r="E31" s="13">
        <v>517.0744060000002</v>
      </c>
      <c r="F31" s="13">
        <v>625.1741320000002</v>
      </c>
      <c r="G31" s="24">
        <f t="shared" si="1"/>
        <v>0.005243101337394356</v>
      </c>
      <c r="H31" s="25">
        <f t="shared" si="0"/>
        <v>0.0021673041699866863</v>
      </c>
      <c r="M31" s="16"/>
    </row>
    <row r="32" spans="1:13" ht="39" customHeight="1" thickBot="1">
      <c r="A32" s="32" t="s">
        <v>76</v>
      </c>
      <c r="B32" s="21" t="s">
        <v>50</v>
      </c>
      <c r="C32" s="35" t="s">
        <v>31</v>
      </c>
      <c r="D32" s="1"/>
      <c r="E32" s="13">
        <v>252.143493</v>
      </c>
      <c r="F32" s="13">
        <v>5717.802629999999</v>
      </c>
      <c r="G32" s="24">
        <f t="shared" si="1"/>
        <v>0.0025567188590718683</v>
      </c>
      <c r="H32" s="25">
        <f t="shared" si="0"/>
        <v>0.019822025334790782</v>
      </c>
      <c r="M32" s="16" t="s">
        <v>32</v>
      </c>
    </row>
    <row r="33" spans="1:13" ht="39" customHeight="1" thickBot="1">
      <c r="A33" s="32" t="s">
        <v>77</v>
      </c>
      <c r="B33" s="21" t="s">
        <v>49</v>
      </c>
      <c r="C33" s="35" t="s">
        <v>107</v>
      </c>
      <c r="D33" s="1"/>
      <c r="E33" s="13">
        <v>11.433559</v>
      </c>
      <c r="F33" s="13">
        <v>144.190428</v>
      </c>
      <c r="G33" s="24">
        <f t="shared" si="1"/>
        <v>0.000115935555479954</v>
      </c>
      <c r="H33" s="25">
        <f t="shared" si="0"/>
        <v>0.0004998679565912765</v>
      </c>
      <c r="M33" s="16" t="s">
        <v>32</v>
      </c>
    </row>
    <row r="34" spans="1:13" ht="27.75" customHeight="1" thickBot="1">
      <c r="A34" s="32" t="s">
        <v>78</v>
      </c>
      <c r="B34" s="21" t="s">
        <v>48</v>
      </c>
      <c r="C34" s="33"/>
      <c r="D34" s="1"/>
      <c r="E34" s="13">
        <v>3764.735283999999</v>
      </c>
      <c r="F34" s="13">
        <v>2759.280921000001</v>
      </c>
      <c r="G34" s="24">
        <f t="shared" si="1"/>
        <v>0.03817417449680561</v>
      </c>
      <c r="H34" s="25">
        <f t="shared" si="0"/>
        <v>0.009565656574939676</v>
      </c>
      <c r="M34" s="16"/>
    </row>
    <row r="35" spans="1:13" ht="39" customHeight="1" thickBot="1">
      <c r="A35" s="32" t="s">
        <v>79</v>
      </c>
      <c r="B35" s="21" t="s">
        <v>47</v>
      </c>
      <c r="C35" s="35" t="s">
        <v>31</v>
      </c>
      <c r="D35" s="1"/>
      <c r="E35" s="13">
        <v>26.278159999999996</v>
      </c>
      <c r="F35" s="13">
        <v>1838.7529200000004</v>
      </c>
      <c r="G35" s="24">
        <f t="shared" si="1"/>
        <v>0.00026645885822525667</v>
      </c>
      <c r="H35" s="25">
        <f t="shared" si="0"/>
        <v>0.0063744430025316455</v>
      </c>
      <c r="M35" s="16" t="s">
        <v>41</v>
      </c>
    </row>
    <row r="36" spans="1:13" ht="39" customHeight="1" thickBot="1">
      <c r="A36" s="32" t="s">
        <v>80</v>
      </c>
      <c r="B36" s="21" t="s">
        <v>46</v>
      </c>
      <c r="C36" s="35" t="s">
        <v>31</v>
      </c>
      <c r="D36" s="1"/>
      <c r="E36" s="13">
        <v>13.085754</v>
      </c>
      <c r="F36" s="13">
        <v>3489.362866</v>
      </c>
      <c r="G36" s="24">
        <f t="shared" si="1"/>
        <v>0.00013268870689030684</v>
      </c>
      <c r="H36" s="25">
        <f t="shared" si="0"/>
        <v>0.01209664684283273</v>
      </c>
      <c r="M36" s="16" t="s">
        <v>32</v>
      </c>
    </row>
    <row r="37" spans="1:13" ht="39" customHeight="1" thickBot="1">
      <c r="A37" s="32" t="s">
        <v>81</v>
      </c>
      <c r="B37" s="21" t="s">
        <v>45</v>
      </c>
      <c r="C37" s="35" t="s">
        <v>31</v>
      </c>
      <c r="D37" s="1"/>
      <c r="E37" s="13">
        <v>2.0343259999999996</v>
      </c>
      <c r="F37" s="13">
        <v>60.700299</v>
      </c>
      <c r="G37" s="24">
        <f t="shared" si="1"/>
        <v>2.062793525946845E-05</v>
      </c>
      <c r="H37" s="25">
        <f t="shared" si="0"/>
        <v>0.00021043098939694879</v>
      </c>
      <c r="M37" s="16" t="s">
        <v>41</v>
      </c>
    </row>
    <row r="38" spans="1:13" ht="51.75" customHeight="1" thickBot="1">
      <c r="A38" s="32" t="s">
        <v>82</v>
      </c>
      <c r="B38" s="21" t="s">
        <v>44</v>
      </c>
      <c r="C38" s="33" t="s">
        <v>31</v>
      </c>
      <c r="D38" s="1"/>
      <c r="E38" s="11">
        <v>45.65835500000001</v>
      </c>
      <c r="F38" s="11">
        <v>6409.458496000003</v>
      </c>
      <c r="G38" s="22">
        <f t="shared" si="1"/>
        <v>0.0004629727934430509</v>
      </c>
      <c r="H38" s="22">
        <f t="shared" si="0"/>
        <v>0.022219803115170154</v>
      </c>
      <c r="K38" s="12"/>
      <c r="M38" s="2" t="s">
        <v>41</v>
      </c>
    </row>
    <row r="39" spans="1:13" ht="39" customHeight="1" thickBot="1">
      <c r="A39" s="32" t="s">
        <v>83</v>
      </c>
      <c r="B39" s="21" t="s">
        <v>43</v>
      </c>
      <c r="C39" s="35" t="s">
        <v>31</v>
      </c>
      <c r="D39" s="1"/>
      <c r="E39" s="13">
        <v>1637.8789890000003</v>
      </c>
      <c r="F39" s="13">
        <v>28808.51060199999</v>
      </c>
      <c r="G39" s="24">
        <f t="shared" si="1"/>
        <v>0.016607987976330073</v>
      </c>
      <c r="H39" s="25">
        <f t="shared" si="0"/>
        <v>0.09987106305738867</v>
      </c>
      <c r="M39" s="16" t="s">
        <v>41</v>
      </c>
    </row>
    <row r="40" spans="1:13" ht="51.75" customHeight="1">
      <c r="A40" s="32" t="s">
        <v>84</v>
      </c>
      <c r="B40" s="21" t="s">
        <v>42</v>
      </c>
      <c r="C40" s="33" t="s">
        <v>31</v>
      </c>
      <c r="D40" s="1"/>
      <c r="E40" s="11">
        <v>10.915233000000002</v>
      </c>
      <c r="F40" s="11">
        <v>1963.9624179999996</v>
      </c>
      <c r="G40" s="22">
        <f t="shared" si="1"/>
        <v>0.00011067976305961468</v>
      </c>
      <c r="H40" s="22">
        <f t="shared" si="0"/>
        <v>0.006808509374198697</v>
      </c>
      <c r="K40" s="12"/>
      <c r="M40" s="2" t="s">
        <v>36</v>
      </c>
    </row>
    <row r="41" spans="1:13" ht="51.75" customHeight="1" thickBot="1">
      <c r="A41" s="32" t="s">
        <v>85</v>
      </c>
      <c r="B41" s="21" t="s">
        <v>40</v>
      </c>
      <c r="C41" s="33" t="s">
        <v>31</v>
      </c>
      <c r="D41" s="1"/>
      <c r="E41" s="11">
        <v>1.6458709999999999</v>
      </c>
      <c r="F41" s="11">
        <v>180.09203399999998</v>
      </c>
      <c r="G41" s="22">
        <f t="shared" si="1"/>
        <v>1.6689026455659812E-05</v>
      </c>
      <c r="H41" s="22">
        <f t="shared" si="0"/>
        <v>0.0006243288010348834</v>
      </c>
      <c r="K41" s="12"/>
      <c r="M41" s="2" t="s">
        <v>41</v>
      </c>
    </row>
    <row r="42" spans="1:13" ht="39" customHeight="1" thickBot="1">
      <c r="A42" s="32" t="s">
        <v>86</v>
      </c>
      <c r="B42" s="21" t="s">
        <v>37</v>
      </c>
      <c r="C42" s="35" t="s">
        <v>31</v>
      </c>
      <c r="D42" s="1"/>
      <c r="E42" s="13">
        <v>28.947298</v>
      </c>
      <c r="F42" s="13">
        <v>1916.6406919999993</v>
      </c>
      <c r="G42" s="24">
        <f t="shared" si="1"/>
        <v>0.00029352374647944365</v>
      </c>
      <c r="H42" s="25">
        <f t="shared" si="0"/>
        <v>0.006644458162158516</v>
      </c>
      <c r="M42" s="16" t="s">
        <v>36</v>
      </c>
    </row>
    <row r="43" spans="1:13" ht="39" customHeight="1" thickBot="1">
      <c r="A43" s="32" t="s">
        <v>87</v>
      </c>
      <c r="B43" s="21" t="s">
        <v>38</v>
      </c>
      <c r="C43" s="35" t="s">
        <v>31</v>
      </c>
      <c r="D43" s="1"/>
      <c r="E43" s="13">
        <v>145.45704300000003</v>
      </c>
      <c r="F43" s="13">
        <v>4818.393351999999</v>
      </c>
      <c r="G43" s="24">
        <f t="shared" si="1"/>
        <v>0.001474925093636772</v>
      </c>
      <c r="H43" s="25">
        <f t="shared" si="0"/>
        <v>0.016704024478776294</v>
      </c>
      <c r="M43" s="16" t="s">
        <v>36</v>
      </c>
    </row>
    <row r="44" spans="1:13" ht="39" customHeight="1" thickBot="1">
      <c r="A44" s="32" t="s">
        <v>88</v>
      </c>
      <c r="B44" s="21" t="s">
        <v>39</v>
      </c>
      <c r="C44" s="35" t="s">
        <v>109</v>
      </c>
      <c r="D44" s="1"/>
      <c r="E44" s="13">
        <v>3.37446</v>
      </c>
      <c r="F44" s="13">
        <v>0</v>
      </c>
      <c r="G44" s="24">
        <f t="shared" si="1"/>
        <v>3.42168081298995E-05</v>
      </c>
      <c r="H44" s="25">
        <f t="shared" si="0"/>
        <v>0</v>
      </c>
      <c r="M44" s="16" t="s">
        <v>32</v>
      </c>
    </row>
    <row r="45" spans="1:13" ht="39" customHeight="1" thickBot="1">
      <c r="A45" s="32" t="s">
        <v>89</v>
      </c>
      <c r="B45" s="21" t="s">
        <v>33</v>
      </c>
      <c r="C45" s="35" t="s">
        <v>106</v>
      </c>
      <c r="D45" s="1"/>
      <c r="E45" s="13">
        <v>6835.411161999999</v>
      </c>
      <c r="F45" s="13">
        <v>1695.0337049999998</v>
      </c>
      <c r="G45" s="24">
        <f t="shared" si="1"/>
        <v>0.06931063109923583</v>
      </c>
      <c r="H45" s="25">
        <f t="shared" si="0"/>
        <v>0.005876208609850929</v>
      </c>
      <c r="I45" s="1" t="s">
        <v>101</v>
      </c>
      <c r="M45" s="16"/>
    </row>
    <row r="46" spans="1:13" ht="39" customHeight="1" thickBot="1">
      <c r="A46" s="32" t="s">
        <v>90</v>
      </c>
      <c r="B46" s="21" t="s">
        <v>34</v>
      </c>
      <c r="C46" s="35" t="s">
        <v>106</v>
      </c>
      <c r="D46" s="1"/>
      <c r="E46" s="13">
        <v>11166.495146000005</v>
      </c>
      <c r="F46" s="13">
        <v>4886.113750000003</v>
      </c>
      <c r="G46" s="24">
        <f t="shared" si="1"/>
        <v>0.11322754511659235</v>
      </c>
      <c r="H46" s="25">
        <f t="shared" si="0"/>
        <v>0.016938792191427857</v>
      </c>
      <c r="I46" s="1" t="s">
        <v>101</v>
      </c>
      <c r="M46" s="16"/>
    </row>
    <row r="47" spans="1:13" ht="39" customHeight="1" thickBot="1">
      <c r="A47" s="32" t="s">
        <v>92</v>
      </c>
      <c r="B47" s="21" t="s">
        <v>91</v>
      </c>
      <c r="C47" s="35" t="s">
        <v>106</v>
      </c>
      <c r="D47" s="1"/>
      <c r="E47" s="13">
        <v>731.1872990000002</v>
      </c>
      <c r="F47" s="13">
        <v>5223.102956999998</v>
      </c>
      <c r="G47" s="24">
        <f t="shared" si="1"/>
        <v>0.0074141923498581876</v>
      </c>
      <c r="H47" s="25">
        <f t="shared" si="0"/>
        <v>0.018107039686305965</v>
      </c>
      <c r="I47" s="1" t="s">
        <v>101</v>
      </c>
      <c r="M47" s="16"/>
    </row>
    <row r="48" spans="1:13" ht="27.75" customHeight="1" thickBot="1">
      <c r="A48" s="32" t="s">
        <v>93</v>
      </c>
      <c r="B48" s="21" t="s">
        <v>35</v>
      </c>
      <c r="C48" s="33" t="s">
        <v>106</v>
      </c>
      <c r="D48" s="1"/>
      <c r="E48" s="13">
        <v>5415.047267</v>
      </c>
      <c r="F48" s="13">
        <v>1541.958822000001</v>
      </c>
      <c r="G48" s="24">
        <f t="shared" si="1"/>
        <v>0.05490823223546157</v>
      </c>
      <c r="H48" s="25">
        <f t="shared" si="0"/>
        <v>0.005345540728272423</v>
      </c>
      <c r="M48" s="16"/>
    </row>
    <row r="49" spans="1:13" ht="27.75" customHeight="1" thickBot="1">
      <c r="A49" s="32" t="s">
        <v>94</v>
      </c>
      <c r="B49" s="21" t="s">
        <v>105</v>
      </c>
      <c r="C49" s="33" t="s">
        <v>106</v>
      </c>
      <c r="D49" s="1"/>
      <c r="E49" s="13">
        <v>9247.228307</v>
      </c>
      <c r="F49" s="13">
        <v>14847.497517999996</v>
      </c>
      <c r="G49" s="24">
        <f t="shared" si="1"/>
        <v>0.09376630237548951</v>
      </c>
      <c r="H49" s="25">
        <f t="shared" si="0"/>
        <v>0.051472128543905205</v>
      </c>
      <c r="M49" s="16"/>
    </row>
    <row r="50" ht="12.75" customHeight="1">
      <c r="D50" s="1"/>
    </row>
    <row r="51" spans="4:8" ht="12.75">
      <c r="D51" s="1"/>
      <c r="E51" s="17">
        <f>E15+E27+E28+E29+E31+E33+E44</f>
        <v>549.9378800000002</v>
      </c>
      <c r="F51" s="17">
        <f>F15+F27+F28+F29+F31+F33+F44</f>
        <v>3948.063699</v>
      </c>
      <c r="G51" s="17">
        <f>G15+G27+G28+G29+G31+G33+G44</f>
        <v>0.005576334857524967</v>
      </c>
      <c r="H51" s="17">
        <f>H15+H27+H28+H29+H31+H33+H44</f>
        <v>0.013686834563743207</v>
      </c>
    </row>
    <row r="52" ht="12.75" customHeight="1">
      <c r="D52" s="1"/>
    </row>
    <row r="53" spans="4:6" ht="12.75">
      <c r="D53" s="1"/>
      <c r="E53" s="18">
        <f>E51/E3</f>
        <v>0.0055761440599562725</v>
      </c>
      <c r="F53" s="18">
        <f>F51/F3</f>
        <v>0.013686834563078933</v>
      </c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 customHeight="1">
      <c r="D58" s="1"/>
    </row>
    <row r="59" ht="12.75">
      <c r="D59" s="1"/>
    </row>
    <row r="60" ht="12.75" customHeight="1">
      <c r="D60" s="1"/>
    </row>
    <row r="61" ht="12.75">
      <c r="D61" s="1"/>
    </row>
    <row r="62" ht="12.75" customHeight="1">
      <c r="D62" s="1"/>
    </row>
    <row r="63" ht="12.75">
      <c r="D63" s="1"/>
    </row>
    <row r="64" ht="12.75" customHeight="1">
      <c r="D64" s="1"/>
    </row>
    <row r="65" ht="12.75">
      <c r="D65" s="1"/>
    </row>
    <row r="66" ht="12.75">
      <c r="D66" s="1"/>
    </row>
    <row r="67" ht="12.75">
      <c r="D67" s="1"/>
    </row>
    <row r="68" ht="12.75" customHeight="1">
      <c r="D68" s="1"/>
    </row>
    <row r="69" ht="12.75">
      <c r="D69" s="1"/>
    </row>
    <row r="70" ht="12.75" customHeight="1">
      <c r="D70" s="1"/>
    </row>
    <row r="71" ht="12.75">
      <c r="D71" s="1"/>
    </row>
    <row r="72" ht="12.75" customHeight="1">
      <c r="D72" s="1"/>
    </row>
    <row r="73" ht="12.75">
      <c r="D73" s="1"/>
    </row>
    <row r="74" ht="12.75" customHeight="1">
      <c r="D74" s="1"/>
    </row>
    <row r="75" ht="12.75">
      <c r="D75" s="1"/>
    </row>
    <row r="76" ht="12.75" customHeight="1">
      <c r="D76" s="1"/>
    </row>
    <row r="77" ht="12.75">
      <c r="D77" s="1"/>
    </row>
    <row r="78" ht="12.75" customHeight="1">
      <c r="D78" s="1"/>
    </row>
    <row r="79" ht="12.75">
      <c r="D79" s="1"/>
    </row>
    <row r="80" ht="12.75" customHeight="1">
      <c r="D80" s="1"/>
    </row>
    <row r="81" ht="12.75">
      <c r="D81" s="1"/>
    </row>
    <row r="82" ht="12.75" customHeight="1">
      <c r="D82" s="1"/>
    </row>
    <row r="83" ht="12.75">
      <c r="D83" s="1"/>
    </row>
    <row r="84" ht="12.75" customHeight="1">
      <c r="D84" s="1"/>
    </row>
    <row r="85" ht="12.75">
      <c r="D85" s="1"/>
    </row>
    <row r="86" ht="12.75" customHeight="1">
      <c r="D86" s="1"/>
    </row>
    <row r="87" ht="12.75">
      <c r="D87" s="1"/>
    </row>
    <row r="88" ht="12.75">
      <c r="D88" s="1"/>
    </row>
    <row r="89" ht="12.75">
      <c r="D89" s="1"/>
    </row>
    <row r="90" ht="12.75" customHeight="1">
      <c r="D90" s="1"/>
    </row>
    <row r="91" ht="12.75">
      <c r="D91" s="1"/>
    </row>
    <row r="92" ht="12.75" customHeight="1">
      <c r="D92" s="1"/>
    </row>
    <row r="93" ht="12.75">
      <c r="D93" s="1"/>
    </row>
    <row r="94" ht="12.75" customHeight="1">
      <c r="D94" s="1"/>
    </row>
    <row r="95" ht="12.75">
      <c r="D95" s="1"/>
    </row>
    <row r="96" ht="12.75">
      <c r="D96" s="1"/>
    </row>
    <row r="97" ht="12.75">
      <c r="D97" s="1"/>
    </row>
    <row r="98" ht="12.75" customHeight="1">
      <c r="D98" s="1"/>
    </row>
    <row r="99" ht="12.75">
      <c r="D99" s="1"/>
    </row>
    <row r="100" ht="12.75" customHeight="1">
      <c r="D100" s="1"/>
    </row>
    <row r="101" ht="12.75">
      <c r="D101" s="1"/>
    </row>
    <row r="102" ht="12.75" customHeight="1">
      <c r="D102" s="1"/>
    </row>
    <row r="103" ht="12.75">
      <c r="D103" s="1"/>
    </row>
    <row r="104" ht="12.75" customHeight="1">
      <c r="D104" s="1"/>
    </row>
    <row r="105" ht="12.75">
      <c r="D105" s="1"/>
    </row>
    <row r="106" ht="12.75" customHeight="1">
      <c r="D106" s="1"/>
    </row>
    <row r="107" ht="12.75">
      <c r="D107" s="1"/>
    </row>
    <row r="108" ht="12.75" customHeight="1">
      <c r="D108" s="1"/>
    </row>
    <row r="109" ht="12.75">
      <c r="D109" s="1"/>
    </row>
    <row r="110" ht="12.75" customHeight="1">
      <c r="D110" s="1"/>
    </row>
    <row r="111" ht="12.75">
      <c r="D111" s="1"/>
    </row>
    <row r="112" ht="12.75" customHeight="1">
      <c r="D112" s="1"/>
    </row>
    <row r="113" ht="12.75">
      <c r="D113" s="1"/>
    </row>
    <row r="114" ht="12.75" customHeight="1">
      <c r="D114" s="1"/>
    </row>
    <row r="115" ht="12.75">
      <c r="D115" s="1"/>
    </row>
    <row r="116" ht="12.75" customHeight="1">
      <c r="D116" s="1"/>
    </row>
    <row r="117" ht="12.75">
      <c r="D117" s="1"/>
    </row>
    <row r="118" ht="12.75" customHeight="1">
      <c r="D118" s="1"/>
    </row>
    <row r="119" ht="12.75">
      <c r="D119" s="1"/>
    </row>
    <row r="120" ht="12.75" customHeight="1">
      <c r="D120" s="1"/>
    </row>
    <row r="121" ht="12.75">
      <c r="D121" s="1"/>
    </row>
    <row r="122" ht="12.75" customHeight="1">
      <c r="D122" s="1"/>
    </row>
    <row r="123" ht="12.75">
      <c r="D123" s="1"/>
    </row>
    <row r="124" ht="12.75" customHeight="1">
      <c r="D124" s="1"/>
    </row>
    <row r="125" ht="12.75">
      <c r="D125" s="1"/>
    </row>
    <row r="126" ht="12.75" customHeight="1">
      <c r="D126" s="1"/>
    </row>
    <row r="127" ht="12.75">
      <c r="D127" s="1"/>
    </row>
    <row r="128" spans="2:6" ht="409.5" customHeight="1" hidden="1">
      <c r="B128" s="19">
        <v>0</v>
      </c>
      <c r="D128" s="1"/>
      <c r="E128" s="7">
        <v>0</v>
      </c>
      <c r="F128" s="7">
        <v>0</v>
      </c>
    </row>
    <row r="129" ht="12.75">
      <c r="D129" s="1"/>
    </row>
    <row r="130" spans="4:6" ht="12.75">
      <c r="D130" s="1"/>
      <c r="E130" s="7"/>
      <c r="F13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2018-06-08T13:15:29Z</dcterms:created>
  <dcterms:modified xsi:type="dcterms:W3CDTF">2019-09-06T11:14:49Z</dcterms:modified>
  <cp:category/>
  <cp:version/>
  <cp:contentType/>
  <cp:contentStatus/>
</cp:coreProperties>
</file>